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20" i="6" s="1"/>
  <c r="B11" i="6" s="1"/>
  <c r="C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14" i="3" s="1"/>
  <c r="E5" i="3"/>
  <c r="D17" i="10"/>
  <c r="D16" i="10"/>
  <c r="D15" i="10"/>
  <c r="D14" i="10"/>
  <c r="D13" i="10"/>
  <c r="D12" i="10"/>
  <c r="G11" i="10"/>
  <c r="D11" i="10"/>
  <c r="D10" i="10"/>
  <c r="D9" i="10"/>
  <c r="D6" i="10"/>
  <c r="C6" i="10"/>
  <c r="B6" i="10"/>
  <c r="C4" i="10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7" i="2"/>
  <c r="E6" i="2"/>
  <c r="E14" i="2" s="1"/>
  <c r="E5" i="2"/>
  <c r="D17" i="9"/>
  <c r="D16" i="9"/>
  <c r="D15" i="9"/>
  <c r="D14" i="9"/>
  <c r="D13" i="9"/>
  <c r="D12" i="9"/>
  <c r="D11" i="9"/>
  <c r="D10" i="9"/>
  <c r="D9" i="9"/>
  <c r="C6" i="9"/>
  <c r="B6" i="9"/>
  <c r="D6" i="9" s="1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B13" i="8" s="1"/>
  <c r="E48" i="2"/>
  <c r="E58" i="2"/>
  <c r="E14" i="10"/>
  <c r="F14" i="10" s="1"/>
  <c r="G14" i="10" s="1"/>
  <c r="E9" i="10"/>
  <c r="E16" i="10"/>
  <c r="F16" i="10" s="1"/>
  <c r="G16" i="10" s="1"/>
  <c r="E58" i="3"/>
  <c r="B8" i="8" s="1"/>
  <c r="B10" i="8" s="1"/>
  <c r="D18" i="10"/>
  <c r="E13" i="10" s="1"/>
  <c r="F13" i="10" s="1"/>
  <c r="G13" i="10" s="1"/>
  <c r="D11" i="6"/>
  <c r="D18" i="9"/>
  <c r="E14" i="9" s="1"/>
  <c r="F14" i="9" s="1"/>
  <c r="G14" i="9" s="1"/>
  <c r="E59" i="2" l="1"/>
  <c r="B3" i="8" s="1"/>
  <c r="B12" i="8" s="1"/>
  <c r="B14" i="8" s="1"/>
  <c r="E9" i="9"/>
  <c r="F9" i="9" s="1"/>
  <c r="G9" i="9" s="1"/>
  <c r="E17" i="9"/>
  <c r="F17" i="9" s="1"/>
  <c r="G17" i="9" s="1"/>
  <c r="E12" i="9"/>
  <c r="F12" i="9" s="1"/>
  <c r="G12" i="9" s="1"/>
  <c r="E13" i="9"/>
  <c r="F13" i="9" s="1"/>
  <c r="G13" i="9" s="1"/>
  <c r="E12" i="10"/>
  <c r="F12" i="10" s="1"/>
  <c r="G12" i="10" s="1"/>
  <c r="E16" i="9"/>
  <c r="F16" i="9" s="1"/>
  <c r="G16" i="9" s="1"/>
  <c r="E10" i="10"/>
  <c r="F10" i="10" s="1"/>
  <c r="G10" i="10" s="1"/>
  <c r="F9" i="10"/>
  <c r="E15" i="10"/>
  <c r="F15" i="10" s="1"/>
  <c r="G15" i="10" s="1"/>
  <c r="E15" i="9"/>
  <c r="F15" i="9" s="1"/>
  <c r="G15" i="9" s="1"/>
  <c r="E10" i="9"/>
  <c r="F10" i="9" s="1"/>
  <c r="G10" i="9" s="1"/>
  <c r="E17" i="10"/>
  <c r="F17" i="10" s="1"/>
  <c r="G17" i="10" s="1"/>
  <c r="E11" i="9"/>
  <c r="F11" i="9" s="1"/>
  <c r="G11" i="9" s="1"/>
  <c r="B5" i="8" l="1"/>
  <c r="E18" i="9"/>
  <c r="F18" i="10"/>
  <c r="G9" i="10"/>
  <c r="F18" i="9"/>
  <c r="E18" i="10"/>
</calcChain>
</file>

<file path=xl/sharedStrings.xml><?xml version="1.0" encoding="utf-8"?>
<sst xmlns="http://schemas.openxmlformats.org/spreadsheetml/2006/main" count="285" uniqueCount="111">
  <si>
    <t>表一：</t>
  </si>
  <si>
    <t>食堂平抑资金原材料价格补贴计算表——基础资料1</t>
  </si>
  <si>
    <t>大类</t>
  </si>
  <si>
    <t>原材料名称</t>
  </si>
  <si>
    <t>2008年单价
（元/斤）</t>
  </si>
  <si>
    <t>2021年5月份均价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</si>
  <si>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</si>
  <si>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</si>
  <si>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</si>
  <si>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</si>
  <si>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</si>
  <si>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</si>
  <si>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</si>
  <si>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</si>
  <si>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</si>
  <si>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</si>
  <si>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</si>
  <si>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</si>
  <si>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</si>
  <si>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</si>
  <si>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</si>
  <si>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</si>
  <si>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</si>
  <si>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</si>
  <si>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</si>
  <si>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</si>
  <si>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</si>
  <si>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</si>
  <si>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</si>
  <si>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2021年5月份基本伙平抑资金补贴原材料方案表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</si>
  <si>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</si>
  <si>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</si>
  <si>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</si>
  <si>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</si>
  <si>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</si>
  <si>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</si>
  <si>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</si>
  <si>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2021年5月份
原材料用量
（斤）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</si>
  <si>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</si>
  <si>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</si>
  <si>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</si>
  <si>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</si>
  <si>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</si>
  <si>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</si>
  <si>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</si>
  <si>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</si>
  <si>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</si>
  <si>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2021年5月份原材料用量
（斤）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</si>
  <si>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</si>
  <si>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</si>
  <si>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</si>
  <si>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</si>
  <si>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</si>
  <si>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</si>
  <si>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</si>
  <si>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</si>
  <si>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</si>
  <si>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</si>
  <si>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</si>
  <si>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2021年5月份协作基本伙平抑资金补贴原材料方案表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</si>
  <si>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</si>
  <si>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</si>
  <si>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</si>
  <si>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</si>
  <si>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</si>
  <si>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</si>
  <si>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</si>
  <si>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</si>
  <si>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</si>
  <si>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</si>
  <si>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2021年5月份基本伙平抑资金补贴人工成本方案表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</si>
  <si>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</si>
  <si>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</si>
  <si>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</si>
  <si>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</si>
  <si>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</si>
  <si>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2021年5月份食堂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</si>
  <si>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</si>
  <si>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</si>
  <si>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</si>
  <si>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</si>
  <si>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</si>
  <si>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</si>
  <si>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</si>
  <si>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</si>
  <si>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</si>
  <si>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</si>
  <si>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</si>
  <si>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</si>
  <si>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</si>
  <si>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</si>
  <si>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（2021年5月份）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</si>
  <si>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</si>
  <si>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</si>
  <si>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</si>
  <si>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</si>
  <si>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</si>
  <si>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</si>
  <si>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</si>
  <si>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</si>
  <si>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</si>
  <si>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</si>
  <si>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</si>
  <si>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</si>
  <si>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</si>
  <si>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</si>
  <si>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</si>
  <si>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5月份工资</t>
    <phoneticPr fontId="11" type="noConversion"/>
  </si>
  <si>
    <t>5月份公积金</t>
    <phoneticPr fontId="11" type="noConversion"/>
  </si>
  <si>
    <t>5月份养老保险</t>
    <phoneticPr fontId="11" type="noConversion"/>
  </si>
  <si>
    <t>2021年5月份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</si>
</sst>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#,##0.00_ "/>
    <numFmt numFmtId="178" formatCode="0.00_);[Red]\(0.00\)"/>
    <numFmt numFmtId="179" formatCode="0_ "/>
    <numFmt numFmtId="180" formatCode="0.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7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7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7" fontId="0" fillId="0" borderId="6" xfId="0" applyNumberFormat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7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9" fontId="0" fillId="0" borderId="22" xfId="0" applyNumberFormat="1" applyFont="1" applyFill="1" applyBorder="1" applyAlignment="1">
      <alignment horizontal="center" vertical="center"/>
    </xf>
    <xf numFmtId="177" fontId="0" fillId="0" borderId="23" xfId="0" applyNumberFormat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2" borderId="6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7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7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0" fillId="0" borderId="6" xfId="0" applyNumberFormat="1" applyBorder="1" applyAlignment="1">
      <alignment horizontal="right" vertical="center" indent="1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right" vertical="center" indent="1"/>
    </xf>
    <xf numFmtId="0" fontId="0" fillId="0" borderId="5" xfId="0" applyNumberForma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ColWidth="9" defaultRowHeight="13.5"/>
  <cols>
    <col min="2" max="2" width="17.125" customWidth="1"/>
    <col min="3" max="3" width="14.875" customWidth="1"/>
    <col min="4" max="4" width="17.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0" ht="21" customHeight="1">
      <c r="A1" s="115" t="s">
        <v>0</v>
      </c>
      <c r="B1" s="115"/>
    </row>
    <row r="2" spans="1:10" ht="21" customHeight="1">
      <c r="A2" s="116" t="s">
        <v>1</v>
      </c>
      <c r="B2" s="116"/>
      <c r="C2" s="116"/>
      <c r="D2" s="116"/>
      <c r="E2" s="116"/>
      <c r="F2" s="116"/>
      <c r="G2" s="116"/>
      <c r="H2" s="116"/>
      <c r="I2" s="6"/>
      <c r="J2" s="6"/>
    </row>
    <row r="3" spans="1:10" ht="21" customHeight="1">
      <c r="B3" s="53"/>
      <c r="C3" s="53"/>
      <c r="D3" s="53"/>
      <c r="E3" s="53"/>
      <c r="F3" s="53"/>
      <c r="G3" s="53"/>
      <c r="H3" s="53"/>
      <c r="I3" s="6"/>
      <c r="J3" s="6"/>
    </row>
    <row r="4" spans="1:10" ht="30" customHeight="1">
      <c r="A4" s="8" t="s">
        <v>2</v>
      </c>
      <c r="B4" s="9" t="s">
        <v>3</v>
      </c>
      <c r="C4" s="35" t="s">
        <v>4</v>
      </c>
      <c r="D4" s="35" t="s">
        <v>5</v>
      </c>
      <c r="E4" s="96" t="s">
        <v>6</v>
      </c>
      <c r="F4" s="9" t="s">
        <v>7</v>
      </c>
      <c r="G4" s="9" t="s">
        <v>8</v>
      </c>
      <c r="H4" s="9" t="s">
        <v>9</v>
      </c>
      <c r="I4" s="106" t="s">
        <v>10</v>
      </c>
    </row>
    <row r="5" spans="1:10" ht="30" customHeight="1">
      <c r="A5" s="97" t="s">
        <v>11</v>
      </c>
      <c r="B5" s="98" t="s">
        <v>12</v>
      </c>
      <c r="C5" s="99">
        <v>1.4641666666666699</v>
      </c>
      <c r="D5" s="44">
        <v>2.2400000000000002</v>
      </c>
      <c r="E5" s="44">
        <f>D5-C5</f>
        <v>0.77583333333333027</v>
      </c>
      <c r="F5" s="36">
        <f>E5/C5</f>
        <v>0.52988047808764616</v>
      </c>
      <c r="G5" s="12" t="s">
        <v>13</v>
      </c>
      <c r="H5" s="12" t="s">
        <v>13</v>
      </c>
      <c r="I5" s="110">
        <v>1.0703016584639817</v>
      </c>
    </row>
    <row r="6" spans="1:10" ht="30" customHeight="1">
      <c r="A6" s="97" t="s">
        <v>14</v>
      </c>
      <c r="B6" s="98" t="s">
        <v>15</v>
      </c>
      <c r="C6" s="99">
        <v>1.155</v>
      </c>
      <c r="D6" s="44">
        <v>1.63</v>
      </c>
      <c r="E6" s="44">
        <f t="shared" ref="E6:E13" si="0">D6-C6</f>
        <v>0.47499999999999987</v>
      </c>
      <c r="F6" s="36">
        <f t="shared" ref="F6:F13" si="1">E6/C6</f>
        <v>0.41125541125541115</v>
      </c>
      <c r="G6" s="12" t="s">
        <v>13</v>
      </c>
      <c r="H6" s="12" t="s">
        <v>13</v>
      </c>
      <c r="I6" s="110">
        <v>0.77883558182870094</v>
      </c>
    </row>
    <row r="7" spans="1:10" ht="30" customHeight="1">
      <c r="A7" s="97" t="s">
        <v>16</v>
      </c>
      <c r="B7" s="98" t="s">
        <v>16</v>
      </c>
      <c r="C7" s="99">
        <v>6.5370833333333298</v>
      </c>
      <c r="D7" s="44">
        <v>5.41</v>
      </c>
      <c r="E7" s="44">
        <f t="shared" si="0"/>
        <v>-1.1270833333333297</v>
      </c>
      <c r="F7" s="36">
        <f t="shared" si="1"/>
        <v>-0.17241379310344782</v>
      </c>
      <c r="G7" s="12" t="s">
        <v>17</v>
      </c>
      <c r="H7" s="12" t="s">
        <v>17</v>
      </c>
      <c r="I7" s="110">
        <v>0</v>
      </c>
    </row>
    <row r="8" spans="1:10" ht="30" customHeight="1">
      <c r="A8" s="118" t="s">
        <v>18</v>
      </c>
      <c r="B8" s="98" t="s">
        <v>19</v>
      </c>
      <c r="C8" s="99">
        <v>7.4625000000000004</v>
      </c>
      <c r="D8" s="44">
        <v>8.7899999999999991</v>
      </c>
      <c r="E8" s="44">
        <f t="shared" si="0"/>
        <v>1.3274999999999988</v>
      </c>
      <c r="F8" s="36">
        <f t="shared" si="1"/>
        <v>0.17788944723618075</v>
      </c>
      <c r="G8" s="12" t="s">
        <v>13</v>
      </c>
      <c r="H8" s="12" t="s">
        <v>13</v>
      </c>
      <c r="I8" s="110">
        <v>4.1999783829903556</v>
      </c>
    </row>
    <row r="9" spans="1:10" ht="30" customHeight="1">
      <c r="A9" s="118"/>
      <c r="B9" s="98" t="s">
        <v>20</v>
      </c>
      <c r="C9" s="99">
        <v>11.2</v>
      </c>
      <c r="D9" s="44">
        <v>35.67</v>
      </c>
      <c r="E9" s="44">
        <f t="shared" si="0"/>
        <v>24.470000000000002</v>
      </c>
      <c r="F9" s="36">
        <f t="shared" si="1"/>
        <v>2.1848214285714289</v>
      </c>
      <c r="G9" s="12" t="s">
        <v>13</v>
      </c>
      <c r="H9" s="12" t="s">
        <v>13</v>
      </c>
      <c r="I9" s="110">
        <v>17.043598284558136</v>
      </c>
    </row>
    <row r="10" spans="1:10" ht="30" customHeight="1">
      <c r="A10" s="118"/>
      <c r="B10" s="98" t="s">
        <v>21</v>
      </c>
      <c r="C10" s="99">
        <v>13.625</v>
      </c>
      <c r="D10" s="44">
        <v>30.35</v>
      </c>
      <c r="E10" s="44">
        <f t="shared" si="0"/>
        <v>16.725000000000001</v>
      </c>
      <c r="F10" s="36">
        <f t="shared" si="1"/>
        <v>1.2275229357798165</v>
      </c>
      <c r="G10" s="12" t="s">
        <v>13</v>
      </c>
      <c r="H10" s="12" t="s">
        <v>13</v>
      </c>
      <c r="I10" s="110">
        <v>14.50163184570618</v>
      </c>
    </row>
    <row r="11" spans="1:10" ht="30" customHeight="1">
      <c r="A11" s="118"/>
      <c r="B11" s="98" t="s">
        <v>22</v>
      </c>
      <c r="C11" s="99">
        <v>4.5</v>
      </c>
      <c r="D11" s="44">
        <v>8.31</v>
      </c>
      <c r="E11" s="44">
        <f t="shared" si="0"/>
        <v>3.8100000000000005</v>
      </c>
      <c r="F11" s="36">
        <f t="shared" si="1"/>
        <v>0.84666666666666679</v>
      </c>
      <c r="G11" s="12" t="s">
        <v>13</v>
      </c>
      <c r="H11" s="12" t="s">
        <v>13</v>
      </c>
      <c r="I11" s="110">
        <v>3.9706280276052177</v>
      </c>
    </row>
    <row r="12" spans="1:10" ht="30" customHeight="1">
      <c r="A12" s="100" t="s">
        <v>23</v>
      </c>
      <c r="B12" s="98" t="s">
        <v>24</v>
      </c>
      <c r="C12" s="99">
        <v>3.17</v>
      </c>
      <c r="D12" s="44">
        <v>4.8099999999999996</v>
      </c>
      <c r="E12" s="44">
        <f t="shared" si="0"/>
        <v>1.6399999999999997</v>
      </c>
      <c r="F12" s="36">
        <f t="shared" si="1"/>
        <v>0.51735015772870652</v>
      </c>
      <c r="G12" s="12" t="s">
        <v>13</v>
      </c>
      <c r="H12" s="12" t="s">
        <v>13</v>
      </c>
      <c r="I12" s="110">
        <v>2.2982816862552458</v>
      </c>
    </row>
    <row r="13" spans="1:10" ht="30" customHeight="1">
      <c r="A13" s="101" t="s">
        <v>25</v>
      </c>
      <c r="B13" s="102" t="s">
        <v>26</v>
      </c>
      <c r="C13" s="103">
        <v>1.4750000000000001</v>
      </c>
      <c r="D13" s="51">
        <v>2.4</v>
      </c>
      <c r="E13" s="51">
        <f t="shared" si="0"/>
        <v>0.92499999999999982</v>
      </c>
      <c r="F13" s="104">
        <f t="shared" si="1"/>
        <v>0.62711864406779649</v>
      </c>
      <c r="G13" s="105" t="s">
        <v>13</v>
      </c>
      <c r="H13" s="105" t="s">
        <v>13</v>
      </c>
      <c r="I13" s="111">
        <v>1.1467517769256945</v>
      </c>
    </row>
    <row r="14" spans="1:10" ht="30" customHeight="1">
      <c r="A14" s="117" t="s">
        <v>27</v>
      </c>
      <c r="B14" s="117"/>
      <c r="C14" s="117"/>
      <c r="D14" s="117"/>
      <c r="E14" s="117"/>
      <c r="F14" s="117"/>
      <c r="G14" s="117"/>
      <c r="H14" s="117"/>
    </row>
    <row r="15" spans="1:10" ht="30" customHeight="1"/>
    <row r="16" spans="1:10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5" workbookViewId="0">
      <selection activeCell="D11" sqref="D11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6.75" style="26" customWidth="1"/>
    <col min="8" max="8" width="11.75" customWidth="1"/>
    <col min="9" max="10" width="14.625" customWidth="1"/>
  </cols>
  <sheetData>
    <row r="1" spans="1:7">
      <c r="A1" s="5" t="s">
        <v>28</v>
      </c>
    </row>
    <row r="2" spans="1:7" ht="40.5" customHeight="1">
      <c r="A2" s="119" t="s">
        <v>29</v>
      </c>
      <c r="B2" s="119"/>
      <c r="C2" s="119"/>
      <c r="D2" s="119"/>
      <c r="E2" s="22"/>
      <c r="F2" s="22"/>
      <c r="G2" s="22"/>
    </row>
    <row r="3" spans="1:7" ht="24.95" customHeight="1">
      <c r="A3" s="23" t="s">
        <v>30</v>
      </c>
      <c r="B3" s="24" t="s">
        <v>31</v>
      </c>
      <c r="C3" s="120" t="s">
        <v>32</v>
      </c>
      <c r="D3" s="121"/>
    </row>
    <row r="4" spans="1:7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7" ht="55.5" customHeight="1">
      <c r="A5" s="28" t="s">
        <v>33</v>
      </c>
      <c r="B5" s="29" t="s">
        <v>34</v>
      </c>
      <c r="C5" s="29" t="s">
        <v>35</v>
      </c>
      <c r="D5" s="30" t="s">
        <v>36</v>
      </c>
    </row>
    <row r="6" spans="1:7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7" ht="24.95" customHeight="1">
      <c r="A9" s="79" t="s">
        <v>12</v>
      </c>
      <c r="B9" s="60">
        <v>12900</v>
      </c>
      <c r="C9" s="44">
        <v>2.2400000000000002</v>
      </c>
      <c r="D9" s="49">
        <f>B9*C9</f>
        <v>28896.000000000004</v>
      </c>
      <c r="E9" s="94">
        <f>D9/D18</f>
        <v>6.1759220764829863E-2</v>
      </c>
      <c r="F9" s="49">
        <f>E9*C6</f>
        <v>13806.891394185364</v>
      </c>
      <c r="G9" s="109">
        <f>F9/B9</f>
        <v>1.0703016584639817</v>
      </c>
    </row>
    <row r="10" spans="1:7" ht="24.95" customHeight="1">
      <c r="A10" s="79" t="s">
        <v>15</v>
      </c>
      <c r="B10" s="60">
        <v>11750</v>
      </c>
      <c r="C10" s="44">
        <v>1.63</v>
      </c>
      <c r="D10" s="49">
        <f t="shared" ref="D10:D17" si="0">B10*C10</f>
        <v>19152.5</v>
      </c>
      <c r="E10" s="94">
        <f>D10/D18</f>
        <v>4.0934505665088723E-2</v>
      </c>
      <c r="F10" s="49">
        <f>E10*C6</f>
        <v>9151.3180864872356</v>
      </c>
      <c r="G10" s="109">
        <f t="shared" ref="G10:G17" si="1">F10/B10</f>
        <v>0.77883558182870094</v>
      </c>
    </row>
    <row r="11" spans="1:7" ht="24.95" customHeight="1">
      <c r="A11" s="79" t="s">
        <v>16</v>
      </c>
      <c r="B11" s="60">
        <v>6991.2</v>
      </c>
      <c r="C11" s="44">
        <v>0</v>
      </c>
      <c r="D11" s="49">
        <f t="shared" si="0"/>
        <v>0</v>
      </c>
      <c r="E11" s="94">
        <f>D11/D18</f>
        <v>0</v>
      </c>
      <c r="F11" s="49">
        <f>E11*C6</f>
        <v>0</v>
      </c>
      <c r="G11" s="109">
        <f t="shared" si="1"/>
        <v>0</v>
      </c>
    </row>
    <row r="12" spans="1:7" ht="24.95" customHeight="1">
      <c r="A12" s="79" t="s">
        <v>19</v>
      </c>
      <c r="B12" s="60">
        <v>6924</v>
      </c>
      <c r="C12" s="44">
        <v>8.7899999999999991</v>
      </c>
      <c r="D12" s="49">
        <f t="shared" si="0"/>
        <v>60861.959999999992</v>
      </c>
      <c r="E12" s="94">
        <f>D12/D18</f>
        <v>0.13007984578558429</v>
      </c>
      <c r="F12" s="49">
        <f>E12*C6</f>
        <v>29080.650323825223</v>
      </c>
      <c r="G12" s="109">
        <f t="shared" si="1"/>
        <v>4.1999783829903556</v>
      </c>
    </row>
    <row r="13" spans="1:7" ht="24.95" customHeight="1">
      <c r="A13" s="79" t="s">
        <v>20</v>
      </c>
      <c r="B13" s="60">
        <v>1394.6</v>
      </c>
      <c r="C13" s="44">
        <v>35.67</v>
      </c>
      <c r="D13" s="49">
        <f t="shared" si="0"/>
        <v>49745.381999999998</v>
      </c>
      <c r="E13" s="94">
        <f>D13/D18</f>
        <v>0.10632046058169965</v>
      </c>
      <c r="F13" s="49">
        <f>E13*C6</f>
        <v>23769.002167644776</v>
      </c>
      <c r="G13" s="109">
        <f t="shared" si="1"/>
        <v>17.043598284558136</v>
      </c>
    </row>
    <row r="14" spans="1:7" ht="24.95" customHeight="1">
      <c r="A14" s="79" t="s">
        <v>21</v>
      </c>
      <c r="B14" s="60">
        <v>1442.9</v>
      </c>
      <c r="C14" s="44">
        <v>30.35</v>
      </c>
      <c r="D14" s="49">
        <f t="shared" si="0"/>
        <v>43792.015000000007</v>
      </c>
      <c r="E14" s="94">
        <f>D14/D18</f>
        <v>9.3596370505320492E-2</v>
      </c>
      <c r="F14" s="49">
        <f>E14*C6</f>
        <v>20924.404590169448</v>
      </c>
      <c r="G14" s="109">
        <f t="shared" si="1"/>
        <v>14.50163184570618</v>
      </c>
    </row>
    <row r="15" spans="1:7" ht="24.95" customHeight="1">
      <c r="A15" s="79" t="s">
        <v>22</v>
      </c>
      <c r="B15" s="60">
        <v>1616.4</v>
      </c>
      <c r="C15" s="44">
        <v>8.31</v>
      </c>
      <c r="D15" s="49">
        <f t="shared" si="0"/>
        <v>13432.284000000001</v>
      </c>
      <c r="E15" s="94">
        <f>D15/D18</f>
        <v>2.8708727607000689E-2</v>
      </c>
      <c r="F15" s="49">
        <f>E15*C6</f>
        <v>6418.1231438210743</v>
      </c>
      <c r="G15" s="109">
        <f t="shared" si="1"/>
        <v>3.9706280276052177</v>
      </c>
    </row>
    <row r="16" spans="1:7" ht="24.95" customHeight="1">
      <c r="A16" s="79" t="s">
        <v>24</v>
      </c>
      <c r="B16" s="60">
        <v>9309</v>
      </c>
      <c r="C16" s="44">
        <v>4.8099999999999996</v>
      </c>
      <c r="D16" s="49">
        <f t="shared" si="0"/>
        <v>44776.289999999994</v>
      </c>
      <c r="E16" s="94">
        <f>D16/D18</f>
        <v>9.570005464908786E-2</v>
      </c>
      <c r="F16" s="49">
        <f>E16*C6</f>
        <v>21394.704217350081</v>
      </c>
      <c r="G16" s="109">
        <f t="shared" si="1"/>
        <v>2.2982816862552458</v>
      </c>
    </row>
    <row r="17" spans="1:7" ht="24.95" customHeight="1">
      <c r="A17" s="79" t="s">
        <v>26</v>
      </c>
      <c r="B17" s="60">
        <v>86343.8</v>
      </c>
      <c r="C17" s="44">
        <v>2.4</v>
      </c>
      <c r="D17" s="49">
        <f t="shared" si="0"/>
        <v>207225.12</v>
      </c>
      <c r="E17" s="94">
        <f>D17/D18</f>
        <v>0.44290081444138835</v>
      </c>
      <c r="F17" s="49">
        <f>E17*C6</f>
        <v>99014.906076516781</v>
      </c>
      <c r="G17" s="109">
        <f t="shared" si="1"/>
        <v>1.1467517769256945</v>
      </c>
    </row>
    <row r="18" spans="1:7" ht="24.95" customHeight="1">
      <c r="A18" s="81" t="s">
        <v>43</v>
      </c>
      <c r="B18" s="82"/>
      <c r="C18" s="82"/>
      <c r="D18" s="83">
        <f>SUM(D9:D17)</f>
        <v>467881.55100000004</v>
      </c>
      <c r="E18" s="95">
        <f>SUM(E9:E17)</f>
        <v>0.99999999999999978</v>
      </c>
      <c r="F18" s="83">
        <f>SUM(F9:F17)</f>
        <v>223560</v>
      </c>
      <c r="G18" s="85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1" workbookViewId="0">
      <selection activeCell="F49" sqref="F49:F57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5" customWidth="1"/>
    <col min="5" max="5" width="14.5" style="26" customWidth="1"/>
    <col min="6" max="6" width="12.75" customWidth="1"/>
    <col min="7" max="8" width="14.625" customWidth="1"/>
  </cols>
  <sheetData>
    <row r="1" spans="1:6" ht="20.25" customHeight="1">
      <c r="A1" s="5" t="s">
        <v>44</v>
      </c>
    </row>
    <row r="2" spans="1:6" ht="21" customHeight="1">
      <c r="A2" s="116" t="s">
        <v>45</v>
      </c>
      <c r="B2" s="116"/>
      <c r="C2" s="116"/>
      <c r="D2" s="116"/>
      <c r="E2" s="116"/>
      <c r="F2" s="6"/>
    </row>
    <row r="3" spans="1:6" ht="21" customHeight="1">
      <c r="B3" s="53"/>
      <c r="C3" s="53"/>
      <c r="D3" s="86"/>
      <c r="E3" s="54"/>
      <c r="F3" s="6"/>
    </row>
    <row r="4" spans="1:6" ht="36" customHeight="1">
      <c r="A4" s="55" t="s">
        <v>46</v>
      </c>
      <c r="B4" s="56" t="s">
        <v>3</v>
      </c>
      <c r="C4" s="57" t="s">
        <v>47</v>
      </c>
      <c r="D4" s="87" t="s">
        <v>48</v>
      </c>
      <c r="E4" s="59" t="s">
        <v>39</v>
      </c>
    </row>
    <row r="5" spans="1:6" ht="21" customHeight="1">
      <c r="A5" s="118" t="s">
        <v>49</v>
      </c>
      <c r="B5" s="88" t="s">
        <v>12</v>
      </c>
      <c r="C5" s="12">
        <v>3850</v>
      </c>
      <c r="D5" s="112">
        <v>1.0703016584639817</v>
      </c>
      <c r="E5" s="107">
        <f>C5*D5</f>
        <v>4120.6613850863296</v>
      </c>
    </row>
    <row r="6" spans="1:6" ht="21" customHeight="1">
      <c r="A6" s="118"/>
      <c r="B6" s="88" t="s">
        <v>15</v>
      </c>
      <c r="C6" s="12">
        <v>4650</v>
      </c>
      <c r="D6" s="112">
        <v>0.77883558182870094</v>
      </c>
      <c r="E6" s="107">
        <f t="shared" ref="E6:E13" si="0">C6*D6</f>
        <v>3621.5854555034593</v>
      </c>
    </row>
    <row r="7" spans="1:6" ht="21" customHeight="1">
      <c r="A7" s="118"/>
      <c r="B7" s="88" t="s">
        <v>16</v>
      </c>
      <c r="C7" s="12">
        <v>2244.8000000000002</v>
      </c>
      <c r="D7" s="112">
        <v>0</v>
      </c>
      <c r="E7" s="107">
        <f t="shared" si="0"/>
        <v>0</v>
      </c>
    </row>
    <row r="8" spans="1:6" ht="21" customHeight="1">
      <c r="A8" s="118"/>
      <c r="B8" s="88" t="s">
        <v>19</v>
      </c>
      <c r="C8" s="12">
        <v>1939</v>
      </c>
      <c r="D8" s="112">
        <v>4.1999783829903556</v>
      </c>
      <c r="E8" s="107">
        <f t="shared" si="0"/>
        <v>8143.7580846183</v>
      </c>
    </row>
    <row r="9" spans="1:6" ht="21" customHeight="1">
      <c r="A9" s="118"/>
      <c r="B9" s="88" t="s">
        <v>20</v>
      </c>
      <c r="C9" s="12">
        <v>544.29999999999995</v>
      </c>
      <c r="D9" s="112">
        <v>17.043598284558136</v>
      </c>
      <c r="E9" s="107">
        <f t="shared" si="0"/>
        <v>9276.830546284993</v>
      </c>
    </row>
    <row r="10" spans="1:6" ht="21" customHeight="1">
      <c r="A10" s="118"/>
      <c r="B10" s="88" t="s">
        <v>21</v>
      </c>
      <c r="C10" s="12">
        <v>325</v>
      </c>
      <c r="D10" s="112">
        <v>14.50163184570618</v>
      </c>
      <c r="E10" s="107">
        <f t="shared" si="0"/>
        <v>4713.030349854509</v>
      </c>
    </row>
    <row r="11" spans="1:6" ht="21" customHeight="1">
      <c r="A11" s="118"/>
      <c r="B11" s="88" t="s">
        <v>22</v>
      </c>
      <c r="C11" s="12">
        <v>710</v>
      </c>
      <c r="D11" s="112">
        <v>3.9706280276052177</v>
      </c>
      <c r="E11" s="107">
        <f t="shared" si="0"/>
        <v>2819.1458995997045</v>
      </c>
    </row>
    <row r="12" spans="1:6" ht="21" customHeight="1">
      <c r="A12" s="118"/>
      <c r="B12" s="88" t="s">
        <v>24</v>
      </c>
      <c r="C12" s="12">
        <v>2700</v>
      </c>
      <c r="D12" s="112">
        <v>2.2982816862552458</v>
      </c>
      <c r="E12" s="107">
        <f t="shared" si="0"/>
        <v>6205.360552889164</v>
      </c>
    </row>
    <row r="13" spans="1:6" ht="21" customHeight="1">
      <c r="A13" s="118"/>
      <c r="B13" s="88" t="s">
        <v>26</v>
      </c>
      <c r="C13" s="12">
        <v>67320.800000000003</v>
      </c>
      <c r="D13" s="112">
        <v>1.1467517769256945</v>
      </c>
      <c r="E13" s="107">
        <f t="shared" si="0"/>
        <v>77200.247024059296</v>
      </c>
    </row>
    <row r="14" spans="1:6" ht="21" customHeight="1">
      <c r="A14" s="118"/>
      <c r="B14" s="124" t="s">
        <v>50</v>
      </c>
      <c r="C14" s="124"/>
      <c r="D14" s="125"/>
      <c r="E14" s="62">
        <f>SUM(E5:E13)</f>
        <v>116100.61929789576</v>
      </c>
    </row>
    <row r="15" spans="1:6" ht="21" customHeight="1">
      <c r="A15" s="118" t="s">
        <v>51</v>
      </c>
      <c r="B15" s="88" t="s">
        <v>12</v>
      </c>
      <c r="C15" s="89">
        <v>2750</v>
      </c>
      <c r="D15" s="112">
        <v>1.0703016584639817</v>
      </c>
      <c r="E15" s="107">
        <f>C15*D15</f>
        <v>2943.3295607759496</v>
      </c>
    </row>
    <row r="16" spans="1:6" ht="21" customHeight="1">
      <c r="A16" s="118"/>
      <c r="B16" s="88" t="s">
        <v>15</v>
      </c>
      <c r="C16" s="89">
        <v>2300</v>
      </c>
      <c r="D16" s="112">
        <v>0.77883558182870094</v>
      </c>
      <c r="E16" s="107">
        <f t="shared" ref="E16:E23" si="1">C16*D16</f>
        <v>1791.3218382060122</v>
      </c>
    </row>
    <row r="17" spans="1:5" ht="21" customHeight="1">
      <c r="A17" s="118"/>
      <c r="B17" s="88" t="s">
        <v>16</v>
      </c>
      <c r="C17" s="89">
        <v>1435.2</v>
      </c>
      <c r="D17" s="112">
        <v>0</v>
      </c>
      <c r="E17" s="107">
        <f t="shared" si="1"/>
        <v>0</v>
      </c>
    </row>
    <row r="18" spans="1:5" ht="21" customHeight="1">
      <c r="A18" s="118"/>
      <c r="B18" s="88" t="s">
        <v>19</v>
      </c>
      <c r="C18" s="89">
        <v>2775</v>
      </c>
      <c r="D18" s="112">
        <v>4.1999783829903556</v>
      </c>
      <c r="E18" s="107">
        <f t="shared" si="1"/>
        <v>11654.940012798237</v>
      </c>
    </row>
    <row r="19" spans="1:5" ht="21" customHeight="1">
      <c r="A19" s="118"/>
      <c r="B19" s="88" t="s">
        <v>20</v>
      </c>
      <c r="C19" s="89">
        <v>732.8</v>
      </c>
      <c r="D19" s="112">
        <v>17.043598284558136</v>
      </c>
      <c r="E19" s="107">
        <f t="shared" si="1"/>
        <v>12489.548822924202</v>
      </c>
    </row>
    <row r="20" spans="1:5" ht="21" customHeight="1">
      <c r="A20" s="118"/>
      <c r="B20" s="88" t="s">
        <v>21</v>
      </c>
      <c r="C20" s="89">
        <v>219.2</v>
      </c>
      <c r="D20" s="112">
        <v>14.50163184570618</v>
      </c>
      <c r="E20" s="107">
        <f t="shared" si="1"/>
        <v>3178.7577005787944</v>
      </c>
    </row>
    <row r="21" spans="1:5" ht="21" customHeight="1">
      <c r="A21" s="118"/>
      <c r="B21" s="88" t="s">
        <v>22</v>
      </c>
      <c r="C21" s="89">
        <v>140</v>
      </c>
      <c r="D21" s="112">
        <v>3.9706280276052177</v>
      </c>
      <c r="E21" s="107">
        <f t="shared" si="1"/>
        <v>555.88792386473051</v>
      </c>
    </row>
    <row r="22" spans="1:5" ht="21" customHeight="1">
      <c r="A22" s="118"/>
      <c r="B22" s="88" t="s">
        <v>24</v>
      </c>
      <c r="C22" s="89">
        <v>1674</v>
      </c>
      <c r="D22" s="112">
        <v>2.2982816862552458</v>
      </c>
      <c r="E22" s="107">
        <f t="shared" si="1"/>
        <v>3847.3235427912814</v>
      </c>
    </row>
    <row r="23" spans="1:5" ht="21" customHeight="1">
      <c r="A23" s="118"/>
      <c r="B23" s="88" t="s">
        <v>26</v>
      </c>
      <c r="C23" s="89">
        <v>19023</v>
      </c>
      <c r="D23" s="112">
        <v>1.1467517769256945</v>
      </c>
      <c r="E23" s="107">
        <f t="shared" si="1"/>
        <v>21814.659052457486</v>
      </c>
    </row>
    <row r="24" spans="1:5" ht="21" customHeight="1">
      <c r="A24" s="128"/>
      <c r="B24" s="127" t="s">
        <v>50</v>
      </c>
      <c r="C24" s="127"/>
      <c r="D24" s="132"/>
      <c r="E24" s="64">
        <f>SUM(E15:E23)</f>
        <v>58275.76845439669</v>
      </c>
    </row>
    <row r="25" spans="1:5" ht="21" customHeight="1">
      <c r="A25" s="117" t="s">
        <v>52</v>
      </c>
      <c r="B25" s="117"/>
      <c r="C25" s="117"/>
      <c r="D25" s="117"/>
      <c r="E25" s="117"/>
    </row>
    <row r="26" spans="1:5" ht="21" customHeight="1">
      <c r="A26" s="65"/>
      <c r="B26" s="66"/>
      <c r="C26" s="90"/>
      <c r="D26" s="91"/>
      <c r="E26" s="69"/>
    </row>
    <row r="27" spans="1:5" ht="21" customHeight="1">
      <c r="A27" s="65"/>
      <c r="B27" s="66"/>
      <c r="C27" s="90"/>
      <c r="D27" s="91"/>
      <c r="E27" s="69"/>
    </row>
    <row r="28" spans="1:5" ht="21" customHeight="1">
      <c r="A28" s="65"/>
      <c r="B28" s="66"/>
      <c r="C28" s="90"/>
      <c r="D28" s="91"/>
      <c r="E28" s="69"/>
    </row>
    <row r="29" spans="1:5" ht="21" customHeight="1">
      <c r="A29" s="65"/>
      <c r="B29" s="66"/>
      <c r="C29" s="90"/>
      <c r="D29" s="91"/>
      <c r="E29" s="69"/>
    </row>
    <row r="30" spans="1:5" ht="21" customHeight="1">
      <c r="E30" s="69"/>
    </row>
    <row r="31" spans="1:5" ht="21" customHeight="1">
      <c r="E31" s="69"/>
    </row>
    <row r="32" spans="1:5" ht="21" customHeight="1">
      <c r="E32" s="69"/>
    </row>
    <row r="33" spans="1:5" ht="21" customHeight="1">
      <c r="E33" s="69"/>
    </row>
    <row r="34" spans="1:5" ht="21" customHeight="1">
      <c r="A34" s="65"/>
      <c r="B34" s="66"/>
      <c r="C34" s="90"/>
      <c r="D34" s="91"/>
      <c r="E34" s="69"/>
    </row>
    <row r="35" spans="1:5" ht="21" customHeight="1">
      <c r="A35" s="5" t="s">
        <v>53</v>
      </c>
    </row>
    <row r="36" spans="1:5" ht="21" customHeight="1">
      <c r="A36" s="116" t="s">
        <v>45</v>
      </c>
      <c r="B36" s="116"/>
      <c r="C36" s="116"/>
      <c r="D36" s="116"/>
      <c r="E36" s="116"/>
    </row>
    <row r="37" spans="1:5" ht="21" customHeight="1">
      <c r="B37" s="53"/>
      <c r="C37" s="53"/>
      <c r="D37" s="86"/>
      <c r="E37" s="54"/>
    </row>
    <row r="38" spans="1:5" ht="36" customHeight="1">
      <c r="A38" s="55" t="s">
        <v>46</v>
      </c>
      <c r="B38" s="56" t="s">
        <v>3</v>
      </c>
      <c r="C38" s="57" t="s">
        <v>47</v>
      </c>
      <c r="D38" s="87" t="s">
        <v>48</v>
      </c>
      <c r="E38" s="59" t="s">
        <v>39</v>
      </c>
    </row>
    <row r="39" spans="1:5" ht="21" customHeight="1">
      <c r="A39" s="118" t="s">
        <v>54</v>
      </c>
      <c r="B39" s="60" t="s">
        <v>12</v>
      </c>
      <c r="C39" s="12">
        <v>3000</v>
      </c>
      <c r="D39" s="112">
        <v>1.0703016584639817</v>
      </c>
      <c r="E39" s="107">
        <f>C39*D39</f>
        <v>3210.9049753919453</v>
      </c>
    </row>
    <row r="40" spans="1:5" ht="21" customHeight="1">
      <c r="A40" s="118"/>
      <c r="B40" s="60" t="s">
        <v>15</v>
      </c>
      <c r="C40" s="12">
        <v>2750</v>
      </c>
      <c r="D40" s="112">
        <v>0.77883558182870094</v>
      </c>
      <c r="E40" s="107">
        <f t="shared" ref="E40:E47" si="2">C40*D40</f>
        <v>2141.7978500289278</v>
      </c>
    </row>
    <row r="41" spans="1:5" ht="21" customHeight="1">
      <c r="A41" s="118"/>
      <c r="B41" s="60" t="s">
        <v>16</v>
      </c>
      <c r="C41" s="12">
        <v>1619.2</v>
      </c>
      <c r="D41" s="112">
        <v>0</v>
      </c>
      <c r="E41" s="107">
        <f t="shared" si="2"/>
        <v>0</v>
      </c>
    </row>
    <row r="42" spans="1:5" ht="21" customHeight="1">
      <c r="A42" s="118"/>
      <c r="B42" s="60" t="s">
        <v>19</v>
      </c>
      <c r="C42" s="12">
        <v>222</v>
      </c>
      <c r="D42" s="112">
        <v>4.1999783829903556</v>
      </c>
      <c r="E42" s="107">
        <f t="shared" si="2"/>
        <v>932.39520102385893</v>
      </c>
    </row>
    <row r="43" spans="1:5" ht="21" customHeight="1">
      <c r="A43" s="118"/>
      <c r="B43" s="60" t="s">
        <v>20</v>
      </c>
      <c r="C43" s="12">
        <v>117.5</v>
      </c>
      <c r="D43" s="112">
        <v>17.043598284558136</v>
      </c>
      <c r="E43" s="107">
        <f t="shared" si="2"/>
        <v>2002.622798435581</v>
      </c>
    </row>
    <row r="44" spans="1:5" ht="21" customHeight="1">
      <c r="A44" s="118"/>
      <c r="B44" s="60" t="s">
        <v>21</v>
      </c>
      <c r="C44" s="12">
        <v>100</v>
      </c>
      <c r="D44" s="112">
        <v>14.50163184570618</v>
      </c>
      <c r="E44" s="107">
        <f t="shared" si="2"/>
        <v>1450.1631845706181</v>
      </c>
    </row>
    <row r="45" spans="1:5" ht="21" customHeight="1">
      <c r="A45" s="118"/>
      <c r="B45" s="60" t="s">
        <v>22</v>
      </c>
      <c r="C45" s="12">
        <v>426.4</v>
      </c>
      <c r="D45" s="112">
        <v>3.9706280276052177</v>
      </c>
      <c r="E45" s="107">
        <f t="shared" si="2"/>
        <v>1693.0757909708648</v>
      </c>
    </row>
    <row r="46" spans="1:5" ht="21" customHeight="1">
      <c r="A46" s="118"/>
      <c r="B46" s="60" t="s">
        <v>24</v>
      </c>
      <c r="C46" s="12">
        <v>2550</v>
      </c>
      <c r="D46" s="112">
        <v>2.2982816862552458</v>
      </c>
      <c r="E46" s="107">
        <f t="shared" si="2"/>
        <v>5860.6182999508765</v>
      </c>
    </row>
    <row r="47" spans="1:5" ht="21" customHeight="1">
      <c r="A47" s="118"/>
      <c r="B47" s="60" t="s">
        <v>26</v>
      </c>
      <c r="C47" s="12">
        <v>0</v>
      </c>
      <c r="D47" s="112">
        <v>1.1467517769256945</v>
      </c>
      <c r="E47" s="107">
        <f t="shared" si="2"/>
        <v>0</v>
      </c>
    </row>
    <row r="48" spans="1:5" ht="21" customHeight="1">
      <c r="A48" s="118"/>
      <c r="B48" s="124" t="s">
        <v>50</v>
      </c>
      <c r="C48" s="124"/>
      <c r="D48" s="125"/>
      <c r="E48" s="62">
        <f>SUM(E39:E47)</f>
        <v>17291.578100372673</v>
      </c>
    </row>
    <row r="49" spans="1:6" ht="21" customHeight="1">
      <c r="A49" s="129" t="s">
        <v>55</v>
      </c>
      <c r="B49" s="60" t="s">
        <v>12</v>
      </c>
      <c r="C49" s="12">
        <v>3300</v>
      </c>
      <c r="D49" s="112">
        <v>1.0703016584639817</v>
      </c>
      <c r="E49" s="107">
        <f>C49*D49</f>
        <v>3531.9954729311398</v>
      </c>
    </row>
    <row r="50" spans="1:6" ht="21" customHeight="1">
      <c r="A50" s="130"/>
      <c r="B50" s="60" t="s">
        <v>15</v>
      </c>
      <c r="C50" s="12">
        <v>2050</v>
      </c>
      <c r="D50" s="112">
        <v>0.77883558182870094</v>
      </c>
      <c r="E50" s="107">
        <f t="shared" ref="E50:E57" si="3">C50*D50</f>
        <v>1596.612942748837</v>
      </c>
    </row>
    <row r="51" spans="1:6" ht="21" customHeight="1">
      <c r="A51" s="130"/>
      <c r="B51" s="60" t="s">
        <v>16</v>
      </c>
      <c r="C51" s="12">
        <v>1692</v>
      </c>
      <c r="D51" s="112">
        <v>0</v>
      </c>
      <c r="E51" s="107">
        <f t="shared" si="3"/>
        <v>0</v>
      </c>
    </row>
    <row r="52" spans="1:6" ht="21" customHeight="1">
      <c r="A52" s="130"/>
      <c r="B52" s="60" t="s">
        <v>19</v>
      </c>
      <c r="C52" s="12">
        <v>1988</v>
      </c>
      <c r="D52" s="112">
        <v>4.1999783829903556</v>
      </c>
      <c r="E52" s="107">
        <f t="shared" si="3"/>
        <v>8349.5570253848273</v>
      </c>
    </row>
    <row r="53" spans="1:6" ht="21" customHeight="1">
      <c r="A53" s="130"/>
      <c r="B53" s="60" t="s">
        <v>20</v>
      </c>
      <c r="C53" s="12">
        <v>0</v>
      </c>
      <c r="D53" s="112">
        <v>17.043598284558136</v>
      </c>
      <c r="E53" s="107">
        <f t="shared" si="3"/>
        <v>0</v>
      </c>
    </row>
    <row r="54" spans="1:6" ht="21" customHeight="1">
      <c r="A54" s="130"/>
      <c r="B54" s="60" t="s">
        <v>21</v>
      </c>
      <c r="C54" s="12">
        <v>798.7</v>
      </c>
      <c r="D54" s="112">
        <v>14.50163184570618</v>
      </c>
      <c r="E54" s="107">
        <f t="shared" si="3"/>
        <v>11582.453355165528</v>
      </c>
    </row>
    <row r="55" spans="1:6" ht="21" customHeight="1">
      <c r="A55" s="130"/>
      <c r="B55" s="60" t="s">
        <v>22</v>
      </c>
      <c r="C55" s="12">
        <v>340</v>
      </c>
      <c r="D55" s="112">
        <v>3.9706280276052177</v>
      </c>
      <c r="E55" s="107">
        <f t="shared" si="3"/>
        <v>1350.0135293857741</v>
      </c>
    </row>
    <row r="56" spans="1:6" ht="21" customHeight="1">
      <c r="A56" s="130"/>
      <c r="B56" s="60" t="s">
        <v>24</v>
      </c>
      <c r="C56" s="12">
        <v>2385</v>
      </c>
      <c r="D56" s="112">
        <v>2.2982816862552458</v>
      </c>
      <c r="E56" s="107">
        <f t="shared" si="3"/>
        <v>5481.4018217187613</v>
      </c>
    </row>
    <row r="57" spans="1:6" ht="21" customHeight="1">
      <c r="A57" s="130"/>
      <c r="B57" s="60" t="s">
        <v>26</v>
      </c>
      <c r="C57" s="12">
        <v>0</v>
      </c>
      <c r="D57" s="112">
        <v>1.1467517769256945</v>
      </c>
      <c r="E57" s="107">
        <f t="shared" si="3"/>
        <v>0</v>
      </c>
    </row>
    <row r="58" spans="1:6" ht="21" customHeight="1">
      <c r="A58" s="131"/>
      <c r="B58" s="124" t="s">
        <v>50</v>
      </c>
      <c r="C58" s="124"/>
      <c r="D58" s="125"/>
      <c r="E58" s="92">
        <f>SUM(E49:E57)</f>
        <v>31892.034147334867</v>
      </c>
    </row>
    <row r="59" spans="1:6" ht="21" customHeight="1">
      <c r="A59" s="126" t="s">
        <v>56</v>
      </c>
      <c r="B59" s="127"/>
      <c r="C59" s="127"/>
      <c r="D59" s="127"/>
      <c r="E59" s="93">
        <f>E14+E24+E48+E58</f>
        <v>223560</v>
      </c>
      <c r="F59" s="1"/>
    </row>
    <row r="60" spans="1:6" ht="30" customHeight="1">
      <c r="A60" s="117" t="s">
        <v>57</v>
      </c>
      <c r="B60" s="117"/>
      <c r="C60" s="117"/>
      <c r="D60" s="117"/>
      <c r="E60" s="117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A2:E2"/>
    <mergeCell ref="B14:D14"/>
    <mergeCell ref="B24:D24"/>
    <mergeCell ref="A25:E25"/>
    <mergeCell ref="A36:E36"/>
    <mergeCell ref="B48:D48"/>
    <mergeCell ref="B58:D58"/>
    <mergeCell ref="A59:D59"/>
    <mergeCell ref="A60:E60"/>
    <mergeCell ref="A5:A14"/>
    <mergeCell ref="A15:A24"/>
    <mergeCell ref="A39:A48"/>
    <mergeCell ref="A49:A58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5" workbookViewId="0">
      <selection activeCell="G9" sqref="G9:G17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7.625" style="26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58</v>
      </c>
    </row>
    <row r="2" spans="1:9" ht="40.5" customHeight="1">
      <c r="A2" s="119" t="s">
        <v>59</v>
      </c>
      <c r="B2" s="119"/>
      <c r="C2" s="119"/>
      <c r="D2" s="119"/>
      <c r="E2" s="22"/>
      <c r="F2" s="22"/>
      <c r="G2" s="22"/>
    </row>
    <row r="3" spans="1:9" ht="24.95" customHeight="1">
      <c r="A3" s="23" t="s">
        <v>30</v>
      </c>
      <c r="B3" s="24" t="s">
        <v>31</v>
      </c>
      <c r="C3" s="120" t="s">
        <v>32</v>
      </c>
      <c r="D3" s="121"/>
    </row>
    <row r="4" spans="1:9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9" ht="55.5" customHeight="1">
      <c r="A5" s="28" t="s">
        <v>33</v>
      </c>
      <c r="B5" s="29" t="s">
        <v>34</v>
      </c>
      <c r="C5" s="29" t="s">
        <v>35</v>
      </c>
      <c r="D5" s="30" t="s">
        <v>36</v>
      </c>
    </row>
    <row r="6" spans="1:9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9" ht="24.95" customHeight="1">
      <c r="A9" s="79" t="s">
        <v>12</v>
      </c>
      <c r="B9" s="60">
        <v>22400</v>
      </c>
      <c r="C9" s="44">
        <v>2.2400000000000002</v>
      </c>
      <c r="D9" s="49">
        <f>C9*B9</f>
        <v>50176.000000000007</v>
      </c>
      <c r="E9" s="80">
        <f>D9/D18</f>
        <v>0.15878730650423645</v>
      </c>
      <c r="F9" s="49">
        <f>E9*D6</f>
        <v>8874.6225605217751</v>
      </c>
      <c r="G9" s="109">
        <f>F9/B9</f>
        <v>0.39618850716615067</v>
      </c>
      <c r="H9" s="1"/>
      <c r="I9" s="25"/>
    </row>
    <row r="10" spans="1:9" ht="24.95" customHeight="1">
      <c r="A10" s="79" t="s">
        <v>15</v>
      </c>
      <c r="B10" s="60">
        <v>5200</v>
      </c>
      <c r="C10" s="44">
        <v>1.63</v>
      </c>
      <c r="D10" s="49">
        <f t="shared" ref="D10:D17" si="0">C10*B10</f>
        <v>8476</v>
      </c>
      <c r="E10" s="80">
        <f>D10/D18</f>
        <v>2.6823206511677057E-2</v>
      </c>
      <c r="F10" s="49">
        <f>E10*D6</f>
        <v>1499.1490119376308</v>
      </c>
      <c r="G10" s="109">
        <f t="shared" ref="G10:G17" si="1">F10/B10</f>
        <v>0.28829788691108282</v>
      </c>
      <c r="H10" s="1"/>
      <c r="I10" s="25"/>
    </row>
    <row r="11" spans="1:9" ht="24.95" customHeight="1">
      <c r="A11" s="79" t="s">
        <v>16</v>
      </c>
      <c r="B11" s="60">
        <v>6513.6</v>
      </c>
      <c r="C11" s="44">
        <v>0</v>
      </c>
      <c r="D11" s="49">
        <f t="shared" si="0"/>
        <v>0</v>
      </c>
      <c r="E11" s="80">
        <v>0</v>
      </c>
      <c r="F11" s="49">
        <v>0</v>
      </c>
      <c r="G11" s="109">
        <f t="shared" si="1"/>
        <v>0</v>
      </c>
      <c r="H11" s="1"/>
      <c r="I11" s="25"/>
    </row>
    <row r="12" spans="1:9" ht="24.95" customHeight="1">
      <c r="A12" s="79" t="s">
        <v>19</v>
      </c>
      <c r="B12" s="60">
        <v>9202.6</v>
      </c>
      <c r="C12" s="44">
        <v>8.7899999999999991</v>
      </c>
      <c r="D12" s="49">
        <f t="shared" si="0"/>
        <v>80890.853999999992</v>
      </c>
      <c r="E12" s="80">
        <f>D12/D18</f>
        <v>0.25598773970598371</v>
      </c>
      <c r="F12" s="49">
        <f>E12*D6</f>
        <v>14307.154772167429</v>
      </c>
      <c r="G12" s="109">
        <f>F12/B12</f>
        <v>1.5546861508885998</v>
      </c>
      <c r="H12" s="1"/>
      <c r="I12" s="25"/>
    </row>
    <row r="13" spans="1:9" ht="24.95" customHeight="1">
      <c r="A13" s="79" t="s">
        <v>20</v>
      </c>
      <c r="B13" s="60">
        <v>539</v>
      </c>
      <c r="C13" s="44">
        <v>35.67</v>
      </c>
      <c r="D13" s="49">
        <f t="shared" si="0"/>
        <v>19226.13</v>
      </c>
      <c r="E13" s="80">
        <f>D13/D18</f>
        <v>6.084314009088599E-2</v>
      </c>
      <c r="F13" s="49">
        <f>E13*D6</f>
        <v>3400.5230996796181</v>
      </c>
      <c r="G13" s="109">
        <f t="shared" si="1"/>
        <v>6.3089482368824079</v>
      </c>
      <c r="H13" s="1"/>
      <c r="I13" s="25"/>
    </row>
    <row r="14" spans="1:9" ht="24.95" customHeight="1">
      <c r="A14" s="79" t="s">
        <v>21</v>
      </c>
      <c r="B14" s="60">
        <v>687.4</v>
      </c>
      <c r="C14" s="44">
        <v>30.35</v>
      </c>
      <c r="D14" s="49">
        <f t="shared" si="0"/>
        <v>20862.59</v>
      </c>
      <c r="E14" s="80">
        <f>D14/D18</f>
        <v>6.602189239481461E-2</v>
      </c>
      <c r="F14" s="49">
        <f>E14*D6</f>
        <v>3689.9635659461887</v>
      </c>
      <c r="G14" s="109">
        <f t="shared" si="1"/>
        <v>5.3680005323628004</v>
      </c>
      <c r="H14" s="1"/>
      <c r="I14" s="25"/>
    </row>
    <row r="15" spans="1:9" ht="24.95" customHeight="1">
      <c r="A15" s="79" t="s">
        <v>22</v>
      </c>
      <c r="B15" s="60">
        <v>2964.8</v>
      </c>
      <c r="C15" s="44">
        <v>8.31</v>
      </c>
      <c r="D15" s="49">
        <f t="shared" si="0"/>
        <v>24637.488000000001</v>
      </c>
      <c r="E15" s="80">
        <f>D15/D18</f>
        <v>7.7967959951977986E-2</v>
      </c>
      <c r="F15" s="49">
        <f>E15*D6</f>
        <v>4357.6292817160493</v>
      </c>
      <c r="G15" s="109">
        <f t="shared" si="1"/>
        <v>1.4697886136387106</v>
      </c>
      <c r="H15" s="1"/>
      <c r="I15" s="25"/>
    </row>
    <row r="16" spans="1:9" ht="24.95" customHeight="1">
      <c r="A16" s="79" t="s">
        <v>24</v>
      </c>
      <c r="B16" s="60">
        <v>6165</v>
      </c>
      <c r="C16" s="44">
        <v>4.8099999999999996</v>
      </c>
      <c r="D16" s="49">
        <f t="shared" si="0"/>
        <v>29653.649999999998</v>
      </c>
      <c r="E16" s="80">
        <f>D16/D18</f>
        <v>9.3842139897946236E-2</v>
      </c>
      <c r="F16" s="49">
        <f>E16*D6</f>
        <v>5244.8371988962153</v>
      </c>
      <c r="G16" s="109">
        <f t="shared" si="1"/>
        <v>0.85074407119160023</v>
      </c>
      <c r="H16" s="1"/>
      <c r="I16" s="25"/>
    </row>
    <row r="17" spans="1:9" ht="24.95" customHeight="1">
      <c r="A17" s="79" t="s">
        <v>26</v>
      </c>
      <c r="B17" s="60">
        <v>34196.800000000003</v>
      </c>
      <c r="C17" s="44">
        <v>2.4</v>
      </c>
      <c r="D17" s="49">
        <f t="shared" si="0"/>
        <v>82072.320000000007</v>
      </c>
      <c r="E17" s="80">
        <f>D17/D18</f>
        <v>0.25972661494247795</v>
      </c>
      <c r="F17" s="49">
        <f>E17*D6</f>
        <v>14516.120509135093</v>
      </c>
      <c r="G17" s="109">
        <f t="shared" si="1"/>
        <v>0.42448768624944705</v>
      </c>
      <c r="H17" s="1"/>
      <c r="I17" s="25"/>
    </row>
    <row r="18" spans="1:9" ht="24.95" customHeight="1">
      <c r="A18" s="81" t="s">
        <v>43</v>
      </c>
      <c r="B18" s="82"/>
      <c r="C18" s="82"/>
      <c r="D18" s="83">
        <f>SUM(D9:D17)</f>
        <v>315995.03200000001</v>
      </c>
      <c r="E18" s="84">
        <f>SUM(E9:E17)</f>
        <v>1</v>
      </c>
      <c r="F18" s="83">
        <f>SUM(F9:F17)</f>
        <v>55890</v>
      </c>
      <c r="G18" s="85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5" workbookViewId="0">
      <selection activeCell="J50" sqref="J50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6" customWidth="1"/>
    <col min="5" max="5" width="17.75" style="26" customWidth="1"/>
  </cols>
  <sheetData>
    <row r="1" spans="1:10" ht="20.25" customHeight="1">
      <c r="A1" s="5" t="s">
        <v>60</v>
      </c>
    </row>
    <row r="2" spans="1:10" ht="21" customHeight="1">
      <c r="A2" s="116" t="s">
        <v>61</v>
      </c>
      <c r="B2" s="116"/>
      <c r="C2" s="116"/>
      <c r="D2" s="116"/>
      <c r="E2" s="116"/>
      <c r="F2" s="6"/>
      <c r="G2" s="6"/>
      <c r="H2" s="6"/>
      <c r="I2" s="6"/>
      <c r="J2" s="6"/>
    </row>
    <row r="3" spans="1:10" ht="21" customHeight="1">
      <c r="B3" s="53"/>
      <c r="C3" s="53"/>
      <c r="D3" s="54"/>
      <c r="E3" s="54"/>
      <c r="F3" s="6"/>
      <c r="G3" s="6"/>
      <c r="H3" s="6"/>
      <c r="I3" s="6"/>
      <c r="J3" s="6"/>
    </row>
    <row r="4" spans="1:10" ht="45.75" customHeight="1">
      <c r="A4" s="55" t="s">
        <v>46</v>
      </c>
      <c r="B4" s="56" t="s">
        <v>3</v>
      </c>
      <c r="C4" s="57" t="s">
        <v>47</v>
      </c>
      <c r="D4" s="58" t="s">
        <v>48</v>
      </c>
      <c r="E4" s="59" t="s">
        <v>62</v>
      </c>
    </row>
    <row r="5" spans="1:10" ht="21" customHeight="1">
      <c r="A5" s="118" t="s">
        <v>63</v>
      </c>
      <c r="B5" s="60" t="s">
        <v>12</v>
      </c>
      <c r="C5" s="12">
        <v>9100</v>
      </c>
      <c r="D5" s="114">
        <v>0.396188507166151</v>
      </c>
      <c r="E5" s="61">
        <f>C5*D5</f>
        <v>3605.3154152119741</v>
      </c>
    </row>
    <row r="6" spans="1:10" ht="21" customHeight="1">
      <c r="A6" s="118"/>
      <c r="B6" s="60" t="s">
        <v>15</v>
      </c>
      <c r="C6" s="12">
        <v>2850</v>
      </c>
      <c r="D6" s="114">
        <v>0.28829788691108299</v>
      </c>
      <c r="E6" s="61">
        <f t="shared" ref="E6:E13" si="0">C6*D6</f>
        <v>821.64897769658648</v>
      </c>
    </row>
    <row r="7" spans="1:10" ht="21" customHeight="1">
      <c r="A7" s="118"/>
      <c r="B7" s="60" t="s">
        <v>16</v>
      </c>
      <c r="C7" s="12">
        <v>2244.8000000000002</v>
      </c>
      <c r="D7" s="114">
        <v>0</v>
      </c>
      <c r="E7" s="61">
        <f t="shared" si="0"/>
        <v>0</v>
      </c>
    </row>
    <row r="8" spans="1:10" ht="21" customHeight="1">
      <c r="A8" s="118"/>
      <c r="B8" s="60" t="s">
        <v>19</v>
      </c>
      <c r="C8" s="12">
        <v>2560</v>
      </c>
      <c r="D8" s="114">
        <v>1.5546861508886001</v>
      </c>
      <c r="E8" s="61">
        <f t="shared" si="0"/>
        <v>3979.996546274816</v>
      </c>
    </row>
    <row r="9" spans="1:10" ht="21" customHeight="1">
      <c r="A9" s="118"/>
      <c r="B9" s="60" t="s">
        <v>20</v>
      </c>
      <c r="C9" s="12">
        <v>421</v>
      </c>
      <c r="D9" s="114">
        <v>6.3089482368824097</v>
      </c>
      <c r="E9" s="61">
        <f t="shared" si="0"/>
        <v>2656.0672077274944</v>
      </c>
    </row>
    <row r="10" spans="1:10" ht="21" customHeight="1">
      <c r="A10" s="118"/>
      <c r="B10" s="60" t="s">
        <v>21</v>
      </c>
      <c r="C10" s="12">
        <v>50</v>
      </c>
      <c r="D10" s="114">
        <v>5.3680005323628004</v>
      </c>
      <c r="E10" s="61">
        <f t="shared" si="0"/>
        <v>268.40002661814003</v>
      </c>
    </row>
    <row r="11" spans="1:10" ht="21" customHeight="1">
      <c r="A11" s="118"/>
      <c r="B11" s="60" t="s">
        <v>22</v>
      </c>
      <c r="C11" s="12">
        <v>1390</v>
      </c>
      <c r="D11" s="114">
        <v>1.4697886136387099</v>
      </c>
      <c r="E11" s="61">
        <f t="shared" si="0"/>
        <v>2043.0061729578067</v>
      </c>
    </row>
    <row r="12" spans="1:10" ht="21" customHeight="1">
      <c r="A12" s="118"/>
      <c r="B12" s="60" t="s">
        <v>24</v>
      </c>
      <c r="C12" s="12">
        <v>4050</v>
      </c>
      <c r="D12" s="114">
        <v>0.8507440711916</v>
      </c>
      <c r="E12" s="61">
        <f t="shared" si="0"/>
        <v>3445.5134883259802</v>
      </c>
    </row>
    <row r="13" spans="1:10" ht="21" customHeight="1">
      <c r="A13" s="118"/>
      <c r="B13" s="60" t="s">
        <v>26</v>
      </c>
      <c r="C13" s="12">
        <v>34196.800000000003</v>
      </c>
      <c r="D13" s="114">
        <v>0.42448768624944699</v>
      </c>
      <c r="E13" s="61">
        <f t="shared" si="0"/>
        <v>14516.120509135089</v>
      </c>
    </row>
    <row r="14" spans="1:10" ht="21" customHeight="1">
      <c r="A14" s="118"/>
      <c r="B14" s="133" t="s">
        <v>50</v>
      </c>
      <c r="C14" s="134"/>
      <c r="D14" s="135"/>
      <c r="E14" s="62">
        <f>SUM(E5:E13)</f>
        <v>31336.068343947885</v>
      </c>
    </row>
    <row r="15" spans="1:10" ht="21" customHeight="1">
      <c r="A15" s="118" t="s">
        <v>64</v>
      </c>
      <c r="B15" s="60" t="s">
        <v>12</v>
      </c>
      <c r="C15" s="12">
        <v>5100</v>
      </c>
      <c r="D15" s="114">
        <v>0.396188507166151</v>
      </c>
      <c r="E15" s="61">
        <f>C15*D15</f>
        <v>2020.5613865473701</v>
      </c>
    </row>
    <row r="16" spans="1:10" ht="21" customHeight="1">
      <c r="A16" s="118"/>
      <c r="B16" s="60" t="s">
        <v>15</v>
      </c>
      <c r="C16" s="12">
        <v>1050</v>
      </c>
      <c r="D16" s="114">
        <v>0.28829788691108299</v>
      </c>
      <c r="E16" s="61">
        <f t="shared" ref="E16:E23" si="1">C16*D16</f>
        <v>302.71278125663713</v>
      </c>
    </row>
    <row r="17" spans="1:5" ht="21" customHeight="1">
      <c r="A17" s="118"/>
      <c r="B17" s="60" t="s">
        <v>16</v>
      </c>
      <c r="C17" s="12">
        <v>1729.6</v>
      </c>
      <c r="D17" s="114">
        <v>0</v>
      </c>
      <c r="E17" s="61">
        <f t="shared" si="1"/>
        <v>0</v>
      </c>
    </row>
    <row r="18" spans="1:5" ht="21" customHeight="1">
      <c r="A18" s="118"/>
      <c r="B18" s="60" t="s">
        <v>19</v>
      </c>
      <c r="C18" s="12">
        <v>4280</v>
      </c>
      <c r="D18" s="114">
        <v>1.5546861508886001</v>
      </c>
      <c r="E18" s="61">
        <f t="shared" si="1"/>
        <v>6654.0567258032079</v>
      </c>
    </row>
    <row r="19" spans="1:5" ht="21" customHeight="1">
      <c r="A19" s="118"/>
      <c r="B19" s="60" t="s">
        <v>20</v>
      </c>
      <c r="C19" s="12">
        <v>0</v>
      </c>
      <c r="D19" s="114">
        <v>6.3089482368824097</v>
      </c>
      <c r="E19" s="61">
        <f t="shared" si="1"/>
        <v>0</v>
      </c>
    </row>
    <row r="20" spans="1:5" ht="21" customHeight="1">
      <c r="A20" s="118"/>
      <c r="B20" s="60" t="s">
        <v>21</v>
      </c>
      <c r="C20" s="12">
        <v>547.79999999999995</v>
      </c>
      <c r="D20" s="114">
        <v>5.3680005323628004</v>
      </c>
      <c r="E20" s="61">
        <f t="shared" si="1"/>
        <v>2940.590691628342</v>
      </c>
    </row>
    <row r="21" spans="1:5" ht="21" customHeight="1">
      <c r="A21" s="118"/>
      <c r="B21" s="60" t="s">
        <v>22</v>
      </c>
      <c r="C21" s="12">
        <v>650</v>
      </c>
      <c r="D21" s="114">
        <v>1.4697886136387099</v>
      </c>
      <c r="E21" s="61">
        <f t="shared" si="1"/>
        <v>955.36259886516143</v>
      </c>
    </row>
    <row r="22" spans="1:5" ht="21" customHeight="1">
      <c r="A22" s="118"/>
      <c r="B22" s="60" t="s">
        <v>24</v>
      </c>
      <c r="C22" s="12">
        <v>1215</v>
      </c>
      <c r="D22" s="114">
        <v>0.8507440711916</v>
      </c>
      <c r="E22" s="61">
        <f t="shared" si="1"/>
        <v>1033.6540464977941</v>
      </c>
    </row>
    <row r="23" spans="1:5" ht="21" customHeight="1">
      <c r="A23" s="118"/>
      <c r="B23" s="60" t="s">
        <v>26</v>
      </c>
      <c r="C23" s="63">
        <v>0</v>
      </c>
      <c r="D23" s="114">
        <v>0.42448768624944699</v>
      </c>
      <c r="E23" s="61">
        <f t="shared" si="1"/>
        <v>0</v>
      </c>
    </row>
    <row r="24" spans="1:5" ht="21" customHeight="1">
      <c r="A24" s="128"/>
      <c r="B24" s="136" t="s">
        <v>50</v>
      </c>
      <c r="C24" s="137"/>
      <c r="D24" s="138"/>
      <c r="E24" s="64">
        <f>SUM(E15:E23)</f>
        <v>13906.938230598513</v>
      </c>
    </row>
    <row r="25" spans="1:5" ht="21" customHeight="1">
      <c r="A25" s="117" t="s">
        <v>65</v>
      </c>
      <c r="B25" s="117"/>
      <c r="C25" s="117"/>
      <c r="D25" s="117"/>
      <c r="E25" s="117"/>
    </row>
    <row r="26" spans="1:5" ht="21" customHeight="1">
      <c r="A26" s="65"/>
      <c r="B26" s="66"/>
      <c r="C26" s="67"/>
      <c r="D26" s="68"/>
      <c r="E26" s="69"/>
    </row>
    <row r="27" spans="1:5" ht="21" customHeight="1">
      <c r="A27" s="65"/>
      <c r="B27" s="66"/>
      <c r="C27" s="67"/>
      <c r="D27" s="68"/>
      <c r="E27" s="69"/>
    </row>
    <row r="28" spans="1:5" ht="21" customHeight="1">
      <c r="A28" s="65"/>
      <c r="B28" s="66"/>
      <c r="C28" s="67"/>
      <c r="D28" s="68"/>
      <c r="E28" s="69"/>
    </row>
    <row r="29" spans="1:5" ht="21" customHeight="1">
      <c r="A29" s="65"/>
      <c r="B29" s="66"/>
      <c r="C29" s="67"/>
      <c r="D29" s="68"/>
      <c r="E29" s="69"/>
    </row>
    <row r="30" spans="1:5" ht="21" customHeight="1">
      <c r="A30" s="65"/>
      <c r="B30" s="66"/>
      <c r="C30" s="67"/>
      <c r="D30" s="68"/>
      <c r="E30" s="69"/>
    </row>
    <row r="31" spans="1:5" ht="21" customHeight="1">
      <c r="A31" s="65"/>
      <c r="B31" s="66"/>
      <c r="C31" s="67"/>
      <c r="D31" s="68"/>
      <c r="E31" s="69"/>
    </row>
    <row r="32" spans="1:5" ht="21" customHeight="1">
      <c r="A32" s="65"/>
      <c r="B32" s="66"/>
      <c r="C32" s="67"/>
      <c r="D32" s="68"/>
      <c r="E32" s="69"/>
    </row>
    <row r="33" spans="1:5" ht="21" customHeight="1">
      <c r="A33" s="65"/>
      <c r="B33" s="66"/>
      <c r="C33" s="67"/>
      <c r="D33" s="68"/>
      <c r="E33" s="69"/>
    </row>
    <row r="34" spans="1:5" ht="21" customHeight="1">
      <c r="A34" s="5" t="s">
        <v>66</v>
      </c>
    </row>
    <row r="35" spans="1:5" ht="45.75" customHeight="1">
      <c r="A35" s="116" t="s">
        <v>61</v>
      </c>
      <c r="B35" s="116"/>
      <c r="C35" s="116"/>
      <c r="D35" s="116"/>
      <c r="E35" s="116"/>
    </row>
    <row r="36" spans="1:5" ht="21" customHeight="1">
      <c r="B36" s="53"/>
      <c r="C36" s="53"/>
      <c r="D36" s="54"/>
      <c r="E36" s="54"/>
    </row>
    <row r="37" spans="1:5" ht="36" customHeight="1">
      <c r="A37" s="55" t="s">
        <v>46</v>
      </c>
      <c r="B37" s="56" t="s">
        <v>3</v>
      </c>
      <c r="C37" s="57" t="s">
        <v>47</v>
      </c>
      <c r="D37" s="58" t="s">
        <v>48</v>
      </c>
      <c r="E37" s="59" t="s">
        <v>62</v>
      </c>
    </row>
    <row r="38" spans="1:5" ht="21" customHeight="1">
      <c r="A38" s="131" t="s">
        <v>67</v>
      </c>
      <c r="B38" s="70" t="s">
        <v>12</v>
      </c>
      <c r="C38" s="71">
        <v>2400</v>
      </c>
      <c r="D38" s="113">
        <v>0.396188507166151</v>
      </c>
      <c r="E38" s="72">
        <f>C38*D38</f>
        <v>950.8524171987624</v>
      </c>
    </row>
    <row r="39" spans="1:5" ht="21" customHeight="1">
      <c r="A39" s="118"/>
      <c r="B39" s="60" t="s">
        <v>15</v>
      </c>
      <c r="C39" s="71">
        <v>600</v>
      </c>
      <c r="D39" s="114">
        <v>0.28829788691108299</v>
      </c>
      <c r="E39" s="72">
        <f t="shared" ref="E39:E46" si="2">C39*D39</f>
        <v>172.9787321466498</v>
      </c>
    </row>
    <row r="40" spans="1:5" ht="21" customHeight="1">
      <c r="A40" s="118"/>
      <c r="B40" s="60" t="s">
        <v>16</v>
      </c>
      <c r="C40" s="71">
        <v>846.4</v>
      </c>
      <c r="D40" s="114">
        <v>0</v>
      </c>
      <c r="E40" s="72">
        <f t="shared" si="2"/>
        <v>0</v>
      </c>
    </row>
    <row r="41" spans="1:5" ht="21" customHeight="1">
      <c r="A41" s="118"/>
      <c r="B41" s="60" t="s">
        <v>19</v>
      </c>
      <c r="C41" s="73">
        <v>314.60000000000002</v>
      </c>
      <c r="D41" s="114">
        <v>1.5546861508886001</v>
      </c>
      <c r="E41" s="72">
        <f t="shared" si="2"/>
        <v>489.10426306955361</v>
      </c>
    </row>
    <row r="42" spans="1:5" ht="21" customHeight="1">
      <c r="A42" s="118"/>
      <c r="B42" s="60" t="s">
        <v>20</v>
      </c>
      <c r="C42" s="71">
        <v>0</v>
      </c>
      <c r="D42" s="114">
        <v>6.3089482368824097</v>
      </c>
      <c r="E42" s="72">
        <f t="shared" si="2"/>
        <v>0</v>
      </c>
    </row>
    <row r="43" spans="1:5" ht="21" customHeight="1">
      <c r="A43" s="118"/>
      <c r="B43" s="60" t="s">
        <v>21</v>
      </c>
      <c r="C43" s="71">
        <v>39.6</v>
      </c>
      <c r="D43" s="114">
        <v>5.3680005323628004</v>
      </c>
      <c r="E43" s="72">
        <f t="shared" si="2"/>
        <v>212.5728210815669</v>
      </c>
    </row>
    <row r="44" spans="1:5" ht="21" customHeight="1">
      <c r="A44" s="118"/>
      <c r="B44" s="60" t="s">
        <v>22</v>
      </c>
      <c r="C44" s="71">
        <v>260</v>
      </c>
      <c r="D44" s="114">
        <v>1.4697886136387099</v>
      </c>
      <c r="E44" s="72">
        <f t="shared" si="2"/>
        <v>382.1450395460646</v>
      </c>
    </row>
    <row r="45" spans="1:5" ht="21" customHeight="1">
      <c r="A45" s="118"/>
      <c r="B45" s="60" t="s">
        <v>24</v>
      </c>
      <c r="C45" s="71">
        <v>225</v>
      </c>
      <c r="D45" s="114">
        <v>0.8507440711916</v>
      </c>
      <c r="E45" s="72">
        <f t="shared" si="2"/>
        <v>191.41741601811</v>
      </c>
    </row>
    <row r="46" spans="1:5" ht="21" customHeight="1">
      <c r="A46" s="118"/>
      <c r="B46" s="60" t="s">
        <v>26</v>
      </c>
      <c r="C46" s="71">
        <v>0</v>
      </c>
      <c r="D46" s="114">
        <v>0.42448768624944699</v>
      </c>
      <c r="E46" s="72">
        <f t="shared" si="2"/>
        <v>0</v>
      </c>
    </row>
    <row r="47" spans="1:5" ht="21" customHeight="1">
      <c r="A47" s="118"/>
      <c r="B47" s="133" t="s">
        <v>50</v>
      </c>
      <c r="C47" s="134"/>
      <c r="D47" s="135"/>
      <c r="E47" s="62">
        <f>SUM(E38:E46)</f>
        <v>2399.0706890607071</v>
      </c>
    </row>
    <row r="48" spans="1:5" ht="21" customHeight="1">
      <c r="A48" s="118" t="s">
        <v>68</v>
      </c>
      <c r="B48" s="60" t="s">
        <v>12</v>
      </c>
      <c r="C48" s="63">
        <v>5800</v>
      </c>
      <c r="D48" s="114">
        <v>0.396188507166151</v>
      </c>
      <c r="E48" s="61">
        <f>C48*D48</f>
        <v>2297.8933415636757</v>
      </c>
    </row>
    <row r="49" spans="1:5" ht="21" customHeight="1">
      <c r="A49" s="118"/>
      <c r="B49" s="60" t="s">
        <v>15</v>
      </c>
      <c r="C49" s="63">
        <v>700</v>
      </c>
      <c r="D49" s="114">
        <v>0.28829788691108299</v>
      </c>
      <c r="E49" s="61">
        <f t="shared" ref="E49:E56" si="3">C49*D49</f>
        <v>201.8085208377581</v>
      </c>
    </row>
    <row r="50" spans="1:5" ht="21" customHeight="1">
      <c r="A50" s="118"/>
      <c r="B50" s="60" t="s">
        <v>16</v>
      </c>
      <c r="C50" s="63">
        <v>1692.8</v>
      </c>
      <c r="D50" s="114">
        <v>0</v>
      </c>
      <c r="E50" s="61">
        <f t="shared" si="3"/>
        <v>0</v>
      </c>
    </row>
    <row r="51" spans="1:5" ht="21" customHeight="1">
      <c r="A51" s="118"/>
      <c r="B51" s="60" t="s">
        <v>19</v>
      </c>
      <c r="C51" s="63">
        <v>2048</v>
      </c>
      <c r="D51" s="114">
        <v>1.5546861508886001</v>
      </c>
      <c r="E51" s="61">
        <f t="shared" si="3"/>
        <v>3183.9972370198529</v>
      </c>
    </row>
    <row r="52" spans="1:5" ht="21" customHeight="1">
      <c r="A52" s="118"/>
      <c r="B52" s="60" t="s">
        <v>20</v>
      </c>
      <c r="C52" s="63">
        <v>118</v>
      </c>
      <c r="D52" s="114">
        <v>6.3089482368824097</v>
      </c>
      <c r="E52" s="61">
        <f t="shared" si="3"/>
        <v>744.45589195212438</v>
      </c>
    </row>
    <row r="53" spans="1:5" ht="21" customHeight="1">
      <c r="A53" s="118"/>
      <c r="B53" s="60" t="s">
        <v>21</v>
      </c>
      <c r="C53" s="63">
        <v>50</v>
      </c>
      <c r="D53" s="114">
        <v>5.3680005323628004</v>
      </c>
      <c r="E53" s="61">
        <f t="shared" si="3"/>
        <v>268.40002661814003</v>
      </c>
    </row>
    <row r="54" spans="1:5" ht="21" customHeight="1">
      <c r="A54" s="118"/>
      <c r="B54" s="60" t="s">
        <v>22</v>
      </c>
      <c r="C54" s="63">
        <v>664.8</v>
      </c>
      <c r="D54" s="114">
        <v>1.4697886136387099</v>
      </c>
      <c r="E54" s="61">
        <f t="shared" si="3"/>
        <v>977.11547034701425</v>
      </c>
    </row>
    <row r="55" spans="1:5" ht="21" customHeight="1">
      <c r="A55" s="118"/>
      <c r="B55" s="60" t="s">
        <v>24</v>
      </c>
      <c r="C55" s="63">
        <v>675</v>
      </c>
      <c r="D55" s="114">
        <v>0.8507440711916</v>
      </c>
      <c r="E55" s="61">
        <f t="shared" si="3"/>
        <v>574.25224805433004</v>
      </c>
    </row>
    <row r="56" spans="1:5" ht="21" customHeight="1">
      <c r="A56" s="118"/>
      <c r="B56" s="60" t="s">
        <v>26</v>
      </c>
      <c r="C56" s="63">
        <v>0</v>
      </c>
      <c r="D56" s="114">
        <v>0.42448768624944699</v>
      </c>
      <c r="E56" s="61">
        <f t="shared" si="3"/>
        <v>0</v>
      </c>
    </row>
    <row r="57" spans="1:5" ht="21" customHeight="1">
      <c r="A57" s="118"/>
      <c r="B57" s="133" t="s">
        <v>50</v>
      </c>
      <c r="C57" s="134"/>
      <c r="D57" s="135"/>
      <c r="E57" s="62">
        <f>SUM(E48:E56)</f>
        <v>8247.9227363928949</v>
      </c>
    </row>
    <row r="58" spans="1:5" ht="21" customHeight="1">
      <c r="A58" s="126" t="s">
        <v>56</v>
      </c>
      <c r="B58" s="127"/>
      <c r="C58" s="127"/>
      <c r="D58" s="127"/>
      <c r="E58" s="64">
        <f>E14+E24+E47+E57</f>
        <v>55890</v>
      </c>
    </row>
    <row r="59" spans="1:5" ht="30" customHeight="1">
      <c r="A59" s="117" t="s">
        <v>65</v>
      </c>
      <c r="B59" s="117"/>
      <c r="C59" s="117"/>
      <c r="D59" s="117"/>
      <c r="E59" s="117"/>
    </row>
  </sheetData>
  <mergeCells count="13">
    <mergeCell ref="A2:E2"/>
    <mergeCell ref="B14:D14"/>
    <mergeCell ref="B24:D24"/>
    <mergeCell ref="A25:E25"/>
    <mergeCell ref="A35:E35"/>
    <mergeCell ref="B47:D47"/>
    <mergeCell ref="B57:D57"/>
    <mergeCell ref="A58:D58"/>
    <mergeCell ref="A59:E59"/>
    <mergeCell ref="A5:A14"/>
    <mergeCell ref="A15:A24"/>
    <mergeCell ref="A38:A47"/>
    <mergeCell ref="A48:A57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3" sqref="B23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69</v>
      </c>
    </row>
    <row r="2" spans="1:8" ht="40.5" customHeight="1">
      <c r="A2" s="139" t="s">
        <v>70</v>
      </c>
      <c r="B2" s="139"/>
      <c r="C2" s="139"/>
      <c r="D2" s="139"/>
      <c r="E2" s="22"/>
      <c r="F2" s="22"/>
      <c r="G2" s="22"/>
    </row>
    <row r="3" spans="1:8" ht="24.95" customHeight="1">
      <c r="A3" s="23" t="s">
        <v>30</v>
      </c>
      <c r="B3" s="24" t="s">
        <v>31</v>
      </c>
      <c r="C3" s="120" t="s">
        <v>32</v>
      </c>
      <c r="D3" s="121"/>
      <c r="F3" s="25"/>
      <c r="G3" s="26"/>
    </row>
    <row r="4" spans="1:8" ht="24.95" customHeight="1">
      <c r="A4" s="27">
        <v>2794500</v>
      </c>
      <c r="B4" s="13">
        <v>2794500</v>
      </c>
      <c r="C4" s="122">
        <f>SUM(A4:B4)</f>
        <v>5589000</v>
      </c>
      <c r="D4" s="123"/>
      <c r="F4" s="25"/>
      <c r="G4" s="26"/>
    </row>
    <row r="5" spans="1:8" ht="55.5" customHeight="1">
      <c r="A5" s="28" t="s">
        <v>33</v>
      </c>
      <c r="B5" s="29" t="s">
        <v>71</v>
      </c>
      <c r="C5" s="29" t="s">
        <v>72</v>
      </c>
      <c r="D5" s="30" t="s">
        <v>73</v>
      </c>
      <c r="F5" s="25"/>
      <c r="G5" s="26"/>
    </row>
    <row r="6" spans="1:8" ht="24.95" customHeight="1">
      <c r="A6" s="31">
        <v>558900</v>
      </c>
      <c r="B6" s="32">
        <f>A6/2</f>
        <v>279450</v>
      </c>
      <c r="C6" s="32">
        <v>243650</v>
      </c>
      <c r="D6" s="20">
        <v>35800</v>
      </c>
      <c r="F6" s="25"/>
      <c r="G6" s="26"/>
    </row>
    <row r="7" spans="1:8" ht="30" customHeight="1">
      <c r="A7" s="5"/>
    </row>
    <row r="8" spans="1:8" ht="30" customHeight="1">
      <c r="A8" s="116" t="s">
        <v>74</v>
      </c>
      <c r="B8" s="116"/>
      <c r="C8" s="116"/>
      <c r="D8" s="116"/>
      <c r="E8" s="116"/>
      <c r="F8" s="33"/>
      <c r="G8" s="33"/>
      <c r="H8" s="33"/>
    </row>
    <row r="9" spans="1:8" ht="30" customHeight="1"/>
    <row r="10" spans="1:8" ht="56.25" customHeight="1">
      <c r="A10" s="34" t="s">
        <v>75</v>
      </c>
      <c r="B10" s="35" t="s">
        <v>76</v>
      </c>
      <c r="C10" s="35" t="s">
        <v>77</v>
      </c>
      <c r="D10" s="9" t="s">
        <v>78</v>
      </c>
      <c r="E10" s="10" t="s">
        <v>9</v>
      </c>
    </row>
    <row r="11" spans="1:8" ht="30" customHeight="1">
      <c r="A11" s="27">
        <v>1396.59</v>
      </c>
      <c r="B11" s="13">
        <f>B20</f>
        <v>7368.7200980392154</v>
      </c>
      <c r="C11" s="13">
        <f>B11-A11</f>
        <v>5972.1300980392152</v>
      </c>
      <c r="D11" s="36">
        <f>(B11-A11)/A11</f>
        <v>4.2762228700185565</v>
      </c>
      <c r="E11" s="37" t="s">
        <v>13</v>
      </c>
    </row>
    <row r="12" spans="1:8" ht="30" customHeight="1">
      <c r="A12" s="38"/>
      <c r="B12" s="39"/>
      <c r="C12" s="39"/>
      <c r="D12" s="39"/>
      <c r="E12" s="40"/>
    </row>
    <row r="13" spans="1:8" ht="30" customHeight="1">
      <c r="A13" s="117" t="s">
        <v>79</v>
      </c>
      <c r="B13" s="117"/>
      <c r="D13" s="140" t="s">
        <v>80</v>
      </c>
      <c r="E13" s="140"/>
    </row>
    <row r="14" spans="1:8" ht="30" customHeight="1">
      <c r="A14" s="19"/>
      <c r="B14" s="19"/>
      <c r="D14" s="7"/>
      <c r="E14" s="7"/>
    </row>
    <row r="15" spans="1:8" ht="24.95" customHeight="1">
      <c r="A15" s="23" t="s">
        <v>81</v>
      </c>
      <c r="B15" s="41" t="s">
        <v>82</v>
      </c>
      <c r="C15" s="42" t="s">
        <v>83</v>
      </c>
    </row>
    <row r="16" spans="1:8" ht="24.95" customHeight="1">
      <c r="A16" s="108" t="s">
        <v>107</v>
      </c>
      <c r="B16" s="44">
        <v>561051</v>
      </c>
      <c r="C16" s="37">
        <v>102</v>
      </c>
    </row>
    <row r="17" spans="1:3" ht="24.95" customHeight="1">
      <c r="A17" s="108" t="s">
        <v>108</v>
      </c>
      <c r="B17" s="44">
        <v>9737</v>
      </c>
      <c r="C17" s="37"/>
    </row>
    <row r="18" spans="1:3" ht="24.95" customHeight="1">
      <c r="A18" s="108" t="s">
        <v>109</v>
      </c>
      <c r="B18" s="44">
        <v>180821.45</v>
      </c>
      <c r="C18" s="37"/>
    </row>
    <row r="19" spans="1:3" ht="24.95" customHeight="1">
      <c r="A19" s="43" t="s">
        <v>84</v>
      </c>
      <c r="B19" s="44">
        <f>SUM(B16:B18)</f>
        <v>751609.45</v>
      </c>
      <c r="C19" s="37">
        <v>102</v>
      </c>
    </row>
    <row r="20" spans="1:3" ht="24.95" customHeight="1">
      <c r="A20" s="43" t="s">
        <v>85</v>
      </c>
      <c r="B20" s="44">
        <f>B19/C19</f>
        <v>7368.7200980392154</v>
      </c>
      <c r="C20" s="37">
        <v>102</v>
      </c>
    </row>
    <row r="21" spans="1:3" ht="24.95" customHeight="1">
      <c r="A21" s="45" t="s">
        <v>86</v>
      </c>
      <c r="B21" s="46">
        <v>243650</v>
      </c>
      <c r="C21" s="47"/>
    </row>
    <row r="22" spans="1:3" ht="24.95" customHeight="1">
      <c r="A22" s="48" t="s">
        <v>87</v>
      </c>
      <c r="B22" s="49">
        <f>B21/C19</f>
        <v>2388.7254901960782</v>
      </c>
      <c r="C22" s="37">
        <v>102</v>
      </c>
    </row>
    <row r="23" spans="1:3" ht="24.95" customHeight="1">
      <c r="A23" s="50" t="s">
        <v>88</v>
      </c>
      <c r="B23" s="51">
        <v>2480</v>
      </c>
      <c r="C23" s="52">
        <v>102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5" sqref="C5:C9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16" t="s">
        <v>90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>
      <c r="A3" s="141" t="s">
        <v>91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92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49</v>
      </c>
      <c r="B5" s="12">
        <v>46</v>
      </c>
      <c r="C5" s="13">
        <v>2480</v>
      </c>
      <c r="D5" s="14">
        <f>B5*C5</f>
        <v>114080</v>
      </c>
    </row>
    <row r="6" spans="1:10" ht="30" customHeight="1">
      <c r="A6" s="11" t="s">
        <v>51</v>
      </c>
      <c r="B6" s="12">
        <v>20</v>
      </c>
      <c r="C6" s="13">
        <v>2480</v>
      </c>
      <c r="D6" s="14">
        <f t="shared" ref="D6:D8" si="0">B6*C6</f>
        <v>49600</v>
      </c>
    </row>
    <row r="7" spans="1:10" ht="30" customHeight="1">
      <c r="A7" s="11" t="s">
        <v>54</v>
      </c>
      <c r="B7" s="12">
        <v>25</v>
      </c>
      <c r="C7" s="13">
        <v>2480</v>
      </c>
      <c r="D7" s="14">
        <f t="shared" si="0"/>
        <v>62000</v>
      </c>
    </row>
    <row r="8" spans="1:10" ht="30" customHeight="1">
      <c r="A8" s="11" t="s">
        <v>55</v>
      </c>
      <c r="B8" s="12">
        <v>11</v>
      </c>
      <c r="C8" s="13">
        <v>2480</v>
      </c>
      <c r="D8" s="14">
        <f t="shared" si="0"/>
        <v>27280</v>
      </c>
    </row>
    <row r="9" spans="1:10" ht="30" customHeight="1">
      <c r="A9" s="15" t="s">
        <v>96</v>
      </c>
      <c r="B9" s="16">
        <f>SUM(B5:B8)</f>
        <v>102</v>
      </c>
      <c r="C9" s="13">
        <v>2480</v>
      </c>
      <c r="D9" s="20">
        <f>SUM(D5:D8)</f>
        <v>252960</v>
      </c>
    </row>
    <row r="10" spans="1:10" ht="30" customHeight="1">
      <c r="A10" s="21"/>
      <c r="B10" s="21"/>
      <c r="C10" s="21"/>
      <c r="D10" s="21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6" sqref="B6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97</v>
      </c>
    </row>
    <row r="2" spans="1:10" ht="30" customHeight="1">
      <c r="A2" s="116" t="s">
        <v>98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>
      <c r="A3" s="141" t="s">
        <v>91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99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63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64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67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68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84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7" t="s">
        <v>100</v>
      </c>
      <c r="B10" s="117"/>
      <c r="C10" s="117"/>
      <c r="D10" s="117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2" t="s">
        <v>110</v>
      </c>
      <c r="B1" s="142"/>
    </row>
    <row r="2" spans="1:2" ht="39.950000000000003" customHeight="1">
      <c r="A2" s="2" t="s">
        <v>92</v>
      </c>
      <c r="B2" s="3"/>
    </row>
    <row r="3" spans="1:2" ht="39.950000000000003" customHeight="1">
      <c r="A3" s="2" t="s">
        <v>101</v>
      </c>
      <c r="B3" s="3">
        <f>原材料补贴基本伙!E59</f>
        <v>223560</v>
      </c>
    </row>
    <row r="4" spans="1:2" ht="39.950000000000003" customHeight="1">
      <c r="A4" s="2" t="s">
        <v>102</v>
      </c>
      <c r="B4" s="3">
        <f>人员补贴基本伙!D9</f>
        <v>252960</v>
      </c>
    </row>
    <row r="5" spans="1:2" ht="39.950000000000003" customHeight="1">
      <c r="A5" s="2" t="s">
        <v>103</v>
      </c>
      <c r="B5" s="3">
        <f>SUM(B3:B4)</f>
        <v>476520</v>
      </c>
    </row>
    <row r="6" spans="1:2" ht="39.950000000000003" customHeight="1">
      <c r="A6" s="2"/>
      <c r="B6" s="3"/>
    </row>
    <row r="7" spans="1:2" ht="39.950000000000003" customHeight="1">
      <c r="A7" s="2" t="s">
        <v>99</v>
      </c>
      <c r="B7" s="3"/>
    </row>
    <row r="8" spans="1:2" ht="39.950000000000003" customHeight="1">
      <c r="A8" s="2" t="s">
        <v>101</v>
      </c>
      <c r="B8" s="3">
        <f>原材料补贴协作伙!E58</f>
        <v>55890</v>
      </c>
    </row>
    <row r="9" spans="1:2" ht="39.950000000000003" customHeight="1">
      <c r="A9" s="2" t="s">
        <v>102</v>
      </c>
      <c r="B9" s="3">
        <f>人员补贴协作伙!D9</f>
        <v>35800</v>
      </c>
    </row>
    <row r="10" spans="1:2" ht="39.950000000000003" customHeight="1">
      <c r="A10" s="2" t="s">
        <v>103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104</v>
      </c>
      <c r="B12" s="3">
        <f>B3+B8</f>
        <v>279450</v>
      </c>
    </row>
    <row r="13" spans="1:2" ht="29.25" customHeight="1">
      <c r="A13" s="4" t="s">
        <v>105</v>
      </c>
      <c r="B13" s="3">
        <f>B4+B9</f>
        <v>288760</v>
      </c>
    </row>
    <row r="14" spans="1:2" ht="31.5" customHeight="1">
      <c r="A14" s="4" t="s">
        <v>106</v>
      </c>
      <c r="B14" s="3">
        <f>SUM(B12:B13)</f>
        <v>568210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cp:lastPrinted>2021-11-05T08:08:32Z</cp:lastPrinted>
  <dcterms:created xsi:type="dcterms:W3CDTF">2006-09-13T11:21:00Z</dcterms:created>
  <dcterms:modified xsi:type="dcterms:W3CDTF">2021-11-05T08:18:35Z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AA5844C336FF41018C537DE76E852EDA</vt:lpwstr>
  </property>
  <property fmtid="{D5CDD505-2E9C-101B-9397-08002B2CF9AE}" pid="3" name="KSOProductBuildVer">
    <vt:lpwstr>2052-11.1.0.10700</vt:lpwstr>
  </property>
</Properties>
</file>