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9" i="5" l="1"/>
  <c r="D8" i="5"/>
  <c r="D7" i="5"/>
  <c r="D6" i="5"/>
  <c r="D5" i="5"/>
  <c r="D9" i="5" s="1"/>
  <c r="B9" i="8" s="1"/>
  <c r="B13" i="8" s="1"/>
  <c r="B9" i="4"/>
  <c r="D8" i="4"/>
  <c r="D7" i="4"/>
  <c r="D6" i="4"/>
  <c r="D5" i="4"/>
  <c r="D9" i="4" s="1"/>
  <c r="B4" i="8" s="1"/>
  <c r="B22" i="6"/>
  <c r="B19" i="6"/>
  <c r="B20" i="6" s="1"/>
  <c r="B11" i="6" s="1"/>
  <c r="C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14" i="3" s="1"/>
  <c r="E5" i="3"/>
  <c r="D17" i="10"/>
  <c r="D16" i="10"/>
  <c r="D15" i="10"/>
  <c r="D14" i="10"/>
  <c r="D13" i="10"/>
  <c r="G12" i="10"/>
  <c r="D12" i="10"/>
  <c r="G11" i="10"/>
  <c r="D11" i="10"/>
  <c r="D10" i="10"/>
  <c r="D9" i="10"/>
  <c r="C6" i="10"/>
  <c r="B6" i="10"/>
  <c r="D6" i="10" s="1"/>
  <c r="C4" i="10"/>
  <c r="E57" i="2"/>
  <c r="E56" i="2"/>
  <c r="E55" i="2"/>
  <c r="E54" i="2"/>
  <c r="E53" i="2"/>
  <c r="E52" i="2"/>
  <c r="E51" i="2"/>
  <c r="E50" i="2"/>
  <c r="E58" i="2" s="1"/>
  <c r="E49" i="2"/>
  <c r="E47" i="2"/>
  <c r="E46" i="2"/>
  <c r="E45" i="2"/>
  <c r="E44" i="2"/>
  <c r="E43" i="2"/>
  <c r="E42" i="2"/>
  <c r="E41" i="2"/>
  <c r="E40" i="2"/>
  <c r="E48" i="2" s="1"/>
  <c r="E39" i="2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7" i="2"/>
  <c r="E6" i="2"/>
  <c r="E5" i="2"/>
  <c r="E14" i="2" s="1"/>
  <c r="E59" i="2" s="1"/>
  <c r="B3" i="8" s="1"/>
  <c r="D17" i="9"/>
  <c r="D16" i="9"/>
  <c r="D15" i="9"/>
  <c r="D14" i="9"/>
  <c r="D13" i="9"/>
  <c r="D12" i="9"/>
  <c r="D11" i="9"/>
  <c r="D10" i="9"/>
  <c r="D9" i="9"/>
  <c r="D6" i="9"/>
  <c r="C6" i="9"/>
  <c r="B6" i="9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B5" i="8" l="1"/>
  <c r="E13" i="10"/>
  <c r="F13" i="10" s="1"/>
  <c r="G13" i="10" s="1"/>
  <c r="E14" i="10"/>
  <c r="F14" i="10" s="1"/>
  <c r="G14" i="10" s="1"/>
  <c r="E13" i="9"/>
  <c r="F13" i="9" s="1"/>
  <c r="G13" i="9" s="1"/>
  <c r="E9" i="10"/>
  <c r="E58" i="3"/>
  <c r="B8" i="8" s="1"/>
  <c r="B10" i="8" s="1"/>
  <c r="D11" i="6"/>
  <c r="D18" i="9"/>
  <c r="E11" i="9" s="1"/>
  <c r="F11" i="9" s="1"/>
  <c r="G11" i="9" s="1"/>
  <c r="D18" i="10"/>
  <c r="E15" i="10" s="1"/>
  <c r="F15" i="10" s="1"/>
  <c r="G15" i="10" s="1"/>
  <c r="E17" i="9" l="1"/>
  <c r="F17" i="9" s="1"/>
  <c r="G17" i="9" s="1"/>
  <c r="E10" i="9"/>
  <c r="F10" i="9" s="1"/>
  <c r="G10" i="9" s="1"/>
  <c r="E17" i="10"/>
  <c r="F17" i="10" s="1"/>
  <c r="G17" i="10" s="1"/>
  <c r="E16" i="10"/>
  <c r="F16" i="10" s="1"/>
  <c r="G16" i="10" s="1"/>
  <c r="E10" i="10"/>
  <c r="F10" i="10" s="1"/>
  <c r="G10" i="10" s="1"/>
  <c r="E9" i="9"/>
  <c r="E16" i="9"/>
  <c r="F16" i="9" s="1"/>
  <c r="G16" i="9" s="1"/>
  <c r="E15" i="9"/>
  <c r="F15" i="9" s="1"/>
  <c r="G15" i="9" s="1"/>
  <c r="F9" i="10"/>
  <c r="E14" i="9"/>
  <c r="F14" i="9" s="1"/>
  <c r="G14" i="9" s="1"/>
  <c r="E12" i="9"/>
  <c r="F12" i="9" s="1"/>
  <c r="G12" i="9" s="1"/>
  <c r="B12" i="8"/>
  <c r="B14" i="8" s="1"/>
  <c r="E18" i="10" l="1"/>
  <c r="F9" i="9"/>
  <c r="E18" i="9"/>
  <c r="G9" i="10"/>
  <c r="F18" i="10"/>
  <c r="G9" i="9" l="1"/>
  <c r="F18" i="9"/>
</calcChain>
</file>

<file path=xl/sharedStrings.xml><?xml version="1.0" encoding="utf-8"?>
<sst xmlns="http://schemas.openxmlformats.org/spreadsheetml/2006/main" count="285" uniqueCount="111">
  <si>
    <t>表一：</t>
  </si>
  <si>
    <t>食堂平抑资金原材料价格补贴计算表——基础资料1</t>
  </si>
  <si>
    <t>大类</t>
  </si>
  <si>
    <t>原材料名称</t>
  </si>
  <si>
    <t>2008年单价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</si>
  <si>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</si>
  <si>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</si>
  <si>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</si>
  <si>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</si>
  <si>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</si>
  <si>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</si>
  <si>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</si>
  <si>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</si>
  <si>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</si>
  <si>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</si>
  <si>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</si>
  <si>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</si>
  <si>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</si>
  <si>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</si>
  <si>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</si>
  <si>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</si>
  <si>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</si>
  <si>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</si>
  <si>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</si>
  <si>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</si>
  <si>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</si>
  <si>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</si>
  <si>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</si>
  <si>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</si>
  <si>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</si>
  <si>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</si>
  <si>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</si>
  <si>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</si>
  <si>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</si>
  <si>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</si>
  <si>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</si>
  <si>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</si>
  <si>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</si>
  <si>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</si>
  <si>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</si>
  <si>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</si>
  <si>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</si>
  <si>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</si>
  <si>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</si>
  <si>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</si>
  <si>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</si>
  <si>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</si>
  <si>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</si>
  <si>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</si>
  <si>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</si>
  <si>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</si>
  <si>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</si>
  <si>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</si>
  <si>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</si>
  <si>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</si>
  <si>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2021年1-2月份协作基本伙平抑资金补贴原材料方案表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</si>
  <si>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</si>
  <si>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</si>
  <si>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</si>
  <si>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</si>
  <si>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</si>
  <si>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</si>
  <si>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</si>
  <si>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</si>
  <si>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</si>
  <si>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</si>
  <si>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</si>
  <si>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</si>
  <si>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</si>
  <si>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</si>
  <si>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</si>
  <si>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</si>
  <si>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</si>
  <si>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</si>
  <si>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</si>
  <si>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</si>
  <si>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</si>
  <si>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</si>
  <si>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</si>
  <si>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</si>
  <si>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</si>
  <si>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</si>
  <si>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</si>
  <si>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</si>
  <si>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</si>
  <si>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</si>
  <si>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</si>
  <si>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</si>
  <si>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</si>
  <si>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</si>
  <si>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</si>
  <si>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</si>
  <si>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</si>
  <si>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</si>
  <si>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</si>
  <si>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</si>
  <si>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</si>
  <si>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</si>
  <si>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</si>
  <si>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</si>
  <si>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2021年3月份均价
（元/斤）</t>
    <phoneticPr fontId="11" type="noConversion"/>
  </si>
  <si>
    <t>2021年3月份基本伙平抑资金补贴原材料方案表</t>
  </si>
  <si>
    <t>2021年3月份
原材料用量
（斤）</t>
  </si>
  <si>
    <t>2021年3月份原材料用量
（斤）</t>
  </si>
  <si>
    <t>2021年3月份基本伙平抑资金补贴人工成本方案表</t>
  </si>
  <si>
    <t>2021年3月份食堂
职工月平均工资
（元）</t>
  </si>
  <si>
    <t>（2021年3月份）</t>
  </si>
  <si>
    <t>3月份工资</t>
    <phoneticPr fontId="11" type="noConversion"/>
  </si>
  <si>
    <t>3月份公积金</t>
    <phoneticPr fontId="11" type="noConversion"/>
  </si>
  <si>
    <t>3月份养老保险</t>
    <phoneticPr fontId="11" type="noConversion"/>
  </si>
  <si>
    <t>2021年3月份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</si>
</sst>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0.00_ "/>
    <numFmt numFmtId="178" formatCode="0.00_);[Red]\(0.00\)"/>
    <numFmt numFmtId="179" formatCode="0_ "/>
    <numFmt numFmtId="180" formatCode="0.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6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6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9" fontId="0" fillId="0" borderId="22" xfId="0" applyNumberFormat="1" applyFont="1" applyFill="1" applyBorder="1" applyAlignment="1">
      <alignment horizontal="center" vertical="center"/>
    </xf>
    <xf numFmtId="177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6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6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 indent="1"/>
    </xf>
    <xf numFmtId="176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13" sqref="C13"/>
    </sheetView>
  </sheetViews>
  <sheetFormatPr defaultColWidth="9" defaultRowHeight="13.5"/>
  <cols>
    <col min="2" max="2" width="17.125" customWidth="1"/>
    <col min="3" max="3" width="14.875" customWidth="1"/>
    <col min="4" max="4" width="19.2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14" t="s">
        <v>0</v>
      </c>
      <c r="B1" s="114"/>
    </row>
    <row r="2" spans="1:11" ht="21" customHeight="1">
      <c r="A2" s="115" t="s">
        <v>1</v>
      </c>
      <c r="B2" s="115"/>
      <c r="C2" s="115"/>
      <c r="D2" s="115"/>
      <c r="E2" s="115"/>
      <c r="F2" s="115"/>
      <c r="G2" s="115"/>
      <c r="H2" s="115"/>
      <c r="I2" s="6"/>
      <c r="J2" s="6"/>
      <c r="K2" s="6"/>
    </row>
    <row r="3" spans="1:11" ht="21" customHeight="1">
      <c r="B3" s="54"/>
      <c r="C3" s="54"/>
      <c r="D3" s="54"/>
      <c r="E3" s="54"/>
      <c r="F3" s="54"/>
      <c r="G3" s="54"/>
      <c r="H3" s="54"/>
      <c r="I3" s="6"/>
      <c r="J3" s="6"/>
      <c r="K3" s="6"/>
    </row>
    <row r="4" spans="1:11" ht="30" customHeight="1">
      <c r="A4" s="8" t="s">
        <v>2</v>
      </c>
      <c r="B4" s="9" t="s">
        <v>3</v>
      </c>
      <c r="C4" s="36" t="s">
        <v>4</v>
      </c>
      <c r="D4" s="36" t="s">
        <v>100</v>
      </c>
      <c r="E4" s="98" t="s">
        <v>5</v>
      </c>
      <c r="F4" s="9" t="s">
        <v>6</v>
      </c>
      <c r="G4" s="9" t="s">
        <v>7</v>
      </c>
      <c r="H4" s="9" t="s">
        <v>8</v>
      </c>
      <c r="I4" s="108" t="s">
        <v>9</v>
      </c>
    </row>
    <row r="5" spans="1:11" ht="30" customHeight="1">
      <c r="A5" s="99" t="s">
        <v>10</v>
      </c>
      <c r="B5" s="100" t="s">
        <v>11</v>
      </c>
      <c r="C5" s="101">
        <v>1.4641666666666699</v>
      </c>
      <c r="D5" s="45">
        <v>2.2400000000000002</v>
      </c>
      <c r="E5" s="45">
        <f>D5-C5</f>
        <v>0.77583333333333027</v>
      </c>
      <c r="F5" s="37">
        <f>E5/C5</f>
        <v>0.52988047808764616</v>
      </c>
      <c r="G5" s="12" t="s">
        <v>12</v>
      </c>
      <c r="H5" s="12" t="s">
        <v>12</v>
      </c>
      <c r="I5" s="109">
        <v>0.95871879154088102</v>
      </c>
    </row>
    <row r="6" spans="1:11" ht="30" customHeight="1">
      <c r="A6" s="99" t="s">
        <v>13</v>
      </c>
      <c r="B6" s="100" t="s">
        <v>14</v>
      </c>
      <c r="C6" s="101">
        <v>1.155</v>
      </c>
      <c r="D6" s="45">
        <v>1.69</v>
      </c>
      <c r="E6" s="45">
        <f t="shared" ref="E6:E13" si="0">D6-C6</f>
        <v>0.53499999999999992</v>
      </c>
      <c r="F6" s="37">
        <f t="shared" ref="F6:F13" si="1">E6/C6</f>
        <v>0.46320346320346312</v>
      </c>
      <c r="G6" s="12" t="s">
        <v>12</v>
      </c>
      <c r="H6" s="12" t="s">
        <v>12</v>
      </c>
      <c r="I6" s="109">
        <v>0.75327905049640698</v>
      </c>
    </row>
    <row r="7" spans="1:11" ht="30" customHeight="1">
      <c r="A7" s="99" t="s">
        <v>15</v>
      </c>
      <c r="B7" s="100" t="s">
        <v>15</v>
      </c>
      <c r="C7" s="101">
        <v>6.5370833333333298</v>
      </c>
      <c r="D7" s="45">
        <v>5.98</v>
      </c>
      <c r="E7" s="45">
        <f t="shared" si="0"/>
        <v>-0.55708333333332938</v>
      </c>
      <c r="F7" s="37">
        <f t="shared" si="1"/>
        <v>-8.5218943208616948E-2</v>
      </c>
      <c r="G7" s="12" t="s">
        <v>16</v>
      </c>
      <c r="H7" s="12" t="s">
        <v>16</v>
      </c>
      <c r="I7" s="109">
        <v>0</v>
      </c>
    </row>
    <row r="8" spans="1:11" ht="30" customHeight="1">
      <c r="A8" s="117" t="s">
        <v>17</v>
      </c>
      <c r="B8" s="100" t="s">
        <v>18</v>
      </c>
      <c r="C8" s="101">
        <v>7.4625000000000004</v>
      </c>
      <c r="D8" s="45">
        <v>7.33</v>
      </c>
      <c r="E8" s="45">
        <f t="shared" si="0"/>
        <v>-0.13250000000000028</v>
      </c>
      <c r="F8" s="37">
        <f t="shared" si="1"/>
        <v>-1.7755443886097191E-2</v>
      </c>
      <c r="G8" s="12" t="s">
        <v>16</v>
      </c>
      <c r="H8" s="12" t="s">
        <v>16</v>
      </c>
      <c r="I8" s="109">
        <v>0</v>
      </c>
    </row>
    <row r="9" spans="1:11" ht="30" customHeight="1">
      <c r="A9" s="117"/>
      <c r="B9" s="100" t="s">
        <v>19</v>
      </c>
      <c r="C9" s="101">
        <v>11.2</v>
      </c>
      <c r="D9" s="45">
        <v>39.909999999999997</v>
      </c>
      <c r="E9" s="45">
        <f t="shared" si="0"/>
        <v>28.709999999999997</v>
      </c>
      <c r="F9" s="37">
        <f t="shared" si="1"/>
        <v>2.563392857142857</v>
      </c>
      <c r="G9" s="12" t="s">
        <v>12</v>
      </c>
      <c r="H9" s="12" t="s">
        <v>12</v>
      </c>
      <c r="I9" s="109">
        <v>17.625017783773899</v>
      </c>
    </row>
    <row r="10" spans="1:11" ht="30" customHeight="1">
      <c r="A10" s="117"/>
      <c r="B10" s="100" t="s">
        <v>20</v>
      </c>
      <c r="C10" s="101">
        <v>13.625</v>
      </c>
      <c r="D10" s="45">
        <v>50.99</v>
      </c>
      <c r="E10" s="45">
        <f t="shared" si="0"/>
        <v>37.365000000000002</v>
      </c>
      <c r="F10" s="37">
        <f t="shared" si="1"/>
        <v>2.7423853211009175</v>
      </c>
      <c r="G10" s="12" t="s">
        <v>12</v>
      </c>
      <c r="H10" s="12" t="s">
        <v>12</v>
      </c>
      <c r="I10" s="109">
        <v>32.099959538199201</v>
      </c>
    </row>
    <row r="11" spans="1:11" ht="30" customHeight="1">
      <c r="A11" s="117"/>
      <c r="B11" s="100" t="s">
        <v>21</v>
      </c>
      <c r="C11" s="101">
        <v>4.5</v>
      </c>
      <c r="D11" s="45">
        <v>7.51</v>
      </c>
      <c r="E11" s="45">
        <f t="shared" si="0"/>
        <v>3.01</v>
      </c>
      <c r="F11" s="37">
        <f t="shared" si="1"/>
        <v>0.66888888888888887</v>
      </c>
      <c r="G11" s="12" t="s">
        <v>12</v>
      </c>
      <c r="H11" s="12" t="s">
        <v>12</v>
      </c>
      <c r="I11" s="109">
        <v>3.2399559160555702</v>
      </c>
    </row>
    <row r="12" spans="1:11" ht="30" customHeight="1">
      <c r="A12" s="102" t="s">
        <v>22</v>
      </c>
      <c r="B12" s="100" t="s">
        <v>23</v>
      </c>
      <c r="C12" s="101">
        <v>3.17</v>
      </c>
      <c r="D12" s="45">
        <v>4.53</v>
      </c>
      <c r="E12" s="45">
        <f t="shared" si="0"/>
        <v>1.3600000000000003</v>
      </c>
      <c r="F12" s="37">
        <f t="shared" si="1"/>
        <v>0.42902208201892755</v>
      </c>
      <c r="G12" s="12" t="s">
        <v>12</v>
      </c>
      <c r="H12" s="12" t="s">
        <v>12</v>
      </c>
      <c r="I12" s="109">
        <v>1.74623779887803</v>
      </c>
    </row>
    <row r="13" spans="1:11" ht="30" customHeight="1">
      <c r="A13" s="103" t="s">
        <v>24</v>
      </c>
      <c r="B13" s="104" t="s">
        <v>25</v>
      </c>
      <c r="C13" s="105">
        <v>1.4750000000000001</v>
      </c>
      <c r="D13" s="52">
        <v>3.2</v>
      </c>
      <c r="E13" s="52">
        <f t="shared" si="0"/>
        <v>1.7250000000000001</v>
      </c>
      <c r="F13" s="106">
        <f t="shared" si="1"/>
        <v>1.1694915254237288</v>
      </c>
      <c r="G13" s="107" t="s">
        <v>12</v>
      </c>
      <c r="H13" s="107" t="s">
        <v>12</v>
      </c>
      <c r="I13" s="110">
        <v>1.3396383113941801</v>
      </c>
    </row>
    <row r="14" spans="1:11" ht="30" customHeight="1">
      <c r="A14" s="116" t="s">
        <v>26</v>
      </c>
      <c r="B14" s="116"/>
      <c r="C14" s="116"/>
      <c r="D14" s="116"/>
      <c r="E14" s="116"/>
      <c r="F14" s="116"/>
      <c r="G14" s="116"/>
      <c r="H14" s="116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D19" sqref="D19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6.75" style="27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27</v>
      </c>
    </row>
    <row r="2" spans="1:7" ht="40.5" customHeight="1">
      <c r="A2" s="118" t="s">
        <v>101</v>
      </c>
      <c r="B2" s="118"/>
      <c r="C2" s="118"/>
      <c r="D2" s="118"/>
      <c r="E2" s="23"/>
      <c r="F2" s="23"/>
      <c r="G2" s="23"/>
    </row>
    <row r="3" spans="1:7" ht="24.95" customHeight="1">
      <c r="A3" s="24" t="s">
        <v>28</v>
      </c>
      <c r="B3" s="25" t="s">
        <v>29</v>
      </c>
      <c r="C3" s="119" t="s">
        <v>30</v>
      </c>
      <c r="D3" s="120"/>
    </row>
    <row r="4" spans="1:7" ht="24.95" customHeight="1">
      <c r="A4" s="28">
        <v>2794500</v>
      </c>
      <c r="B4" s="13">
        <v>2794500</v>
      </c>
      <c r="C4" s="121">
        <f>SUM(A4:B4)</f>
        <v>5589000</v>
      </c>
      <c r="D4" s="122"/>
    </row>
    <row r="5" spans="1:7" ht="55.5" customHeight="1">
      <c r="A5" s="29" t="s">
        <v>31</v>
      </c>
      <c r="B5" s="30" t="s">
        <v>32</v>
      </c>
      <c r="C5" s="30" t="s">
        <v>33</v>
      </c>
      <c r="D5" s="31" t="s">
        <v>34</v>
      </c>
    </row>
    <row r="6" spans="1:7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6" t="s">
        <v>3</v>
      </c>
      <c r="B8" s="77" t="s">
        <v>102</v>
      </c>
      <c r="C8" s="78" t="s">
        <v>35</v>
      </c>
      <c r="D8" s="78" t="s">
        <v>36</v>
      </c>
      <c r="E8" s="79" t="s">
        <v>37</v>
      </c>
      <c r="F8" s="79" t="s">
        <v>38</v>
      </c>
      <c r="G8" s="80" t="s">
        <v>39</v>
      </c>
    </row>
    <row r="9" spans="1:7" ht="24.95" customHeight="1">
      <c r="A9" s="81" t="s">
        <v>11</v>
      </c>
      <c r="B9" s="61">
        <v>6000</v>
      </c>
      <c r="C9" s="45">
        <v>2.2400000000000002</v>
      </c>
      <c r="D9" s="50">
        <f>B9*C9</f>
        <v>13440.000000000002</v>
      </c>
      <c r="E9" s="96">
        <f>D9/D18</f>
        <v>3.387138639671014E-2</v>
      </c>
      <c r="F9" s="50">
        <f>E9*C6</f>
        <v>7572.2871428485187</v>
      </c>
      <c r="G9" s="111">
        <f>F9/B9</f>
        <v>1.2620478571414198</v>
      </c>
    </row>
    <row r="10" spans="1:7" ht="24.95" customHeight="1">
      <c r="A10" s="81" t="s">
        <v>14</v>
      </c>
      <c r="B10" s="61">
        <v>10800</v>
      </c>
      <c r="C10" s="45">
        <v>1.69</v>
      </c>
      <c r="D10" s="50">
        <f t="shared" ref="D10:D17" si="0">B10*C10</f>
        <v>18252</v>
      </c>
      <c r="E10" s="96">
        <f>D10/D18</f>
        <v>4.5998552419103673E-2</v>
      </c>
      <c r="F10" s="50">
        <f>E10*C6</f>
        <v>10283.436378814817</v>
      </c>
      <c r="G10" s="111">
        <f t="shared" ref="G10:G17" si="1">F10/B10</f>
        <v>0.95217003507544595</v>
      </c>
    </row>
    <row r="11" spans="1:7" ht="24.95" customHeight="1">
      <c r="A11" s="81" t="s">
        <v>15</v>
      </c>
      <c r="B11" s="61">
        <v>4250.3999999999996</v>
      </c>
      <c r="C11" s="45">
        <v>0</v>
      </c>
      <c r="D11" s="50">
        <f t="shared" si="0"/>
        <v>0</v>
      </c>
      <c r="E11" s="96">
        <f>D11/D18</f>
        <v>0</v>
      </c>
      <c r="F11" s="50">
        <f>E11*C6</f>
        <v>0</v>
      </c>
      <c r="G11" s="111">
        <f t="shared" si="1"/>
        <v>0</v>
      </c>
    </row>
    <row r="12" spans="1:7" ht="24.95" customHeight="1">
      <c r="A12" s="81" t="s">
        <v>18</v>
      </c>
      <c r="B12" s="61">
        <v>3886</v>
      </c>
      <c r="C12" s="45">
        <v>0</v>
      </c>
      <c r="D12" s="50">
        <f t="shared" si="0"/>
        <v>0</v>
      </c>
      <c r="E12" s="96">
        <f>D12/D18</f>
        <v>0</v>
      </c>
      <c r="F12" s="50">
        <f>E12*C6</f>
        <v>0</v>
      </c>
      <c r="G12" s="111">
        <f t="shared" si="1"/>
        <v>0</v>
      </c>
    </row>
    <row r="13" spans="1:7" ht="24.95" customHeight="1">
      <c r="A13" s="81" t="s">
        <v>19</v>
      </c>
      <c r="B13" s="61">
        <v>620.9</v>
      </c>
      <c r="C13" s="45">
        <v>39.909999999999997</v>
      </c>
      <c r="D13" s="50">
        <f t="shared" si="0"/>
        <v>24780.118999999999</v>
      </c>
      <c r="E13" s="96">
        <f>D13/D18</f>
        <v>6.2450668571834692E-2</v>
      </c>
      <c r="F13" s="50">
        <f>E13*C6</f>
        <v>13961.471465919363</v>
      </c>
      <c r="G13" s="111">
        <f t="shared" si="1"/>
        <v>22.485861597550915</v>
      </c>
    </row>
    <row r="14" spans="1:7" ht="24.95" customHeight="1">
      <c r="A14" s="81" t="s">
        <v>20</v>
      </c>
      <c r="B14" s="61">
        <v>491.35</v>
      </c>
      <c r="C14" s="45">
        <v>50.99</v>
      </c>
      <c r="D14" s="50">
        <f t="shared" si="0"/>
        <v>25053.936500000003</v>
      </c>
      <c r="E14" s="96">
        <f>D14/D18</f>
        <v>6.3140741365337774E-2</v>
      </c>
      <c r="F14" s="50">
        <f>E14*C6</f>
        <v>14115.744139634913</v>
      </c>
      <c r="G14" s="111">
        <f t="shared" si="1"/>
        <v>28.728491176625447</v>
      </c>
    </row>
    <row r="15" spans="1:7" ht="24.95" customHeight="1">
      <c r="A15" s="81" t="s">
        <v>21</v>
      </c>
      <c r="B15" s="61">
        <v>1918</v>
      </c>
      <c r="C15" s="45">
        <v>7.51</v>
      </c>
      <c r="D15" s="50">
        <f t="shared" si="0"/>
        <v>14404.18</v>
      </c>
      <c r="E15" s="96">
        <f>D15/D18</f>
        <v>3.6301305543732454E-2</v>
      </c>
      <c r="F15" s="50">
        <f>E15*C6</f>
        <v>8115.5198673568275</v>
      </c>
      <c r="G15" s="111">
        <f t="shared" si="1"/>
        <v>4.2312408067553848</v>
      </c>
    </row>
    <row r="16" spans="1:7" ht="24.95" customHeight="1">
      <c r="A16" s="81" t="s">
        <v>23</v>
      </c>
      <c r="B16" s="61">
        <v>3870</v>
      </c>
      <c r="C16" s="45">
        <v>4.53</v>
      </c>
      <c r="D16" s="50">
        <f t="shared" si="0"/>
        <v>17531.100000000002</v>
      </c>
      <c r="E16" s="96">
        <f>D16/D18</f>
        <v>4.4181745688940857E-2</v>
      </c>
      <c r="F16" s="50">
        <f>E16*C6</f>
        <v>9877.2710662196187</v>
      </c>
      <c r="G16" s="111">
        <f t="shared" si="1"/>
        <v>2.5522664253797465</v>
      </c>
    </row>
    <row r="17" spans="1:7" ht="24.95" customHeight="1">
      <c r="A17" s="81" t="s">
        <v>25</v>
      </c>
      <c r="B17" s="61">
        <v>88541.8</v>
      </c>
      <c r="C17" s="45">
        <v>3.2</v>
      </c>
      <c r="D17" s="50">
        <f t="shared" si="0"/>
        <v>283333.76000000001</v>
      </c>
      <c r="E17" s="96">
        <f>D17/D18</f>
        <v>0.71405560001434032</v>
      </c>
      <c r="F17" s="50">
        <f>E17*C6</f>
        <v>159634.26993920593</v>
      </c>
      <c r="G17" s="111">
        <f t="shared" si="1"/>
        <v>1.8029255102020281</v>
      </c>
    </row>
    <row r="18" spans="1:7" ht="24.95" customHeight="1">
      <c r="A18" s="83" t="s">
        <v>40</v>
      </c>
      <c r="B18" s="84"/>
      <c r="C18" s="84"/>
      <c r="D18" s="85">
        <f>SUM(D9:D17)</f>
        <v>396795.09550000005</v>
      </c>
      <c r="E18" s="97">
        <f>SUM(E9:E17)</f>
        <v>0.99999999999999989</v>
      </c>
      <c r="F18" s="85">
        <f>SUM(F9:F17)</f>
        <v>223560</v>
      </c>
      <c r="G18" s="87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1" workbookViewId="0">
      <selection activeCell="D49" sqref="D49:D57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6" customWidth="1"/>
    <col min="5" max="5" width="14.5" style="27" customWidth="1"/>
    <col min="6" max="6" width="12.75" customWidth="1"/>
    <col min="7" max="8" width="14.625" customWidth="1"/>
  </cols>
  <sheetData>
    <row r="1" spans="1:6" ht="20.25" customHeight="1">
      <c r="A1" s="5" t="s">
        <v>41</v>
      </c>
    </row>
    <row r="2" spans="1:6" ht="21" customHeight="1">
      <c r="A2" s="115" t="s">
        <v>42</v>
      </c>
      <c r="B2" s="115"/>
      <c r="C2" s="115"/>
      <c r="D2" s="115"/>
      <c r="E2" s="115"/>
      <c r="F2" s="6"/>
    </row>
    <row r="3" spans="1:6" ht="21" customHeight="1">
      <c r="B3" s="54"/>
      <c r="C3" s="54"/>
      <c r="D3" s="88"/>
      <c r="E3" s="55"/>
      <c r="F3" s="6"/>
    </row>
    <row r="4" spans="1:6" ht="36" customHeight="1">
      <c r="A4" s="56" t="s">
        <v>43</v>
      </c>
      <c r="B4" s="57" t="s">
        <v>3</v>
      </c>
      <c r="C4" s="58" t="s">
        <v>103</v>
      </c>
      <c r="D4" s="89" t="s">
        <v>44</v>
      </c>
      <c r="E4" s="60" t="s">
        <v>36</v>
      </c>
    </row>
    <row r="5" spans="1:6" ht="21" customHeight="1">
      <c r="A5" s="117" t="s">
        <v>45</v>
      </c>
      <c r="B5" s="90" t="s">
        <v>11</v>
      </c>
      <c r="C5" s="12">
        <v>3250</v>
      </c>
      <c r="D5" s="13">
        <v>1.26204785714142</v>
      </c>
      <c r="E5" s="112">
        <f>C5*D5</f>
        <v>4101.6555357096149</v>
      </c>
    </row>
    <row r="6" spans="1:6" ht="21" customHeight="1">
      <c r="A6" s="117"/>
      <c r="B6" s="90" t="s">
        <v>14</v>
      </c>
      <c r="C6" s="12">
        <v>6400</v>
      </c>
      <c r="D6" s="13">
        <v>0.95217003507544595</v>
      </c>
      <c r="E6" s="112">
        <f t="shared" ref="E6:E13" si="0">C6*D6</f>
        <v>6093.8882244828537</v>
      </c>
    </row>
    <row r="7" spans="1:6" ht="21" customHeight="1">
      <c r="A7" s="117"/>
      <c r="B7" s="90" t="s">
        <v>15</v>
      </c>
      <c r="C7" s="12">
        <v>2152.8000000000002</v>
      </c>
      <c r="D7" s="13">
        <v>0</v>
      </c>
      <c r="E7" s="112">
        <f t="shared" si="0"/>
        <v>0</v>
      </c>
    </row>
    <row r="8" spans="1:6" ht="21" customHeight="1">
      <c r="A8" s="117"/>
      <c r="B8" s="90" t="s">
        <v>18</v>
      </c>
      <c r="C8" s="12">
        <v>2040</v>
      </c>
      <c r="D8" s="13">
        <v>0</v>
      </c>
      <c r="E8" s="112">
        <f t="shared" si="0"/>
        <v>0</v>
      </c>
    </row>
    <row r="9" spans="1:6" ht="21" customHeight="1">
      <c r="A9" s="117"/>
      <c r="B9" s="90" t="s">
        <v>19</v>
      </c>
      <c r="C9" s="12">
        <v>403.5</v>
      </c>
      <c r="D9" s="13">
        <v>22.485861597550901</v>
      </c>
      <c r="E9" s="112">
        <f t="shared" si="0"/>
        <v>9073.0451546117893</v>
      </c>
    </row>
    <row r="10" spans="1:6" ht="21" customHeight="1">
      <c r="A10" s="117"/>
      <c r="B10" s="90" t="s">
        <v>20</v>
      </c>
      <c r="C10" s="12">
        <v>326.64999999999998</v>
      </c>
      <c r="D10" s="13">
        <v>28.728491176625401</v>
      </c>
      <c r="E10" s="112">
        <f t="shared" si="0"/>
        <v>9384.1616428446869</v>
      </c>
    </row>
    <row r="11" spans="1:6" ht="21" customHeight="1">
      <c r="A11" s="117"/>
      <c r="B11" s="90" t="s">
        <v>21</v>
      </c>
      <c r="C11" s="12">
        <v>1480</v>
      </c>
      <c r="D11" s="13">
        <v>4.2312408067553804</v>
      </c>
      <c r="E11" s="112">
        <f t="shared" si="0"/>
        <v>6262.2363939979632</v>
      </c>
    </row>
    <row r="12" spans="1:6" ht="21" customHeight="1">
      <c r="A12" s="117"/>
      <c r="B12" s="90" t="s">
        <v>23</v>
      </c>
      <c r="C12" s="12">
        <v>2070</v>
      </c>
      <c r="D12" s="13">
        <v>2.55226642537975</v>
      </c>
      <c r="E12" s="112">
        <f t="shared" si="0"/>
        <v>5283.1915005360825</v>
      </c>
    </row>
    <row r="13" spans="1:6" ht="21" customHeight="1">
      <c r="A13" s="117"/>
      <c r="B13" s="90" t="s">
        <v>25</v>
      </c>
      <c r="C13" s="12">
        <v>84418.8</v>
      </c>
      <c r="D13" s="13">
        <v>1.8029255102020301</v>
      </c>
      <c r="E13" s="112">
        <f t="shared" si="0"/>
        <v>152200.80806064315</v>
      </c>
    </row>
    <row r="14" spans="1:6" ht="21" customHeight="1">
      <c r="A14" s="117"/>
      <c r="B14" s="123" t="s">
        <v>46</v>
      </c>
      <c r="C14" s="123"/>
      <c r="D14" s="124"/>
      <c r="E14" s="63">
        <f>SUM(E5:E13)</f>
        <v>192398.98651282612</v>
      </c>
    </row>
    <row r="15" spans="1:6" ht="21" customHeight="1">
      <c r="A15" s="117" t="s">
        <v>47</v>
      </c>
      <c r="B15" s="90" t="s">
        <v>11</v>
      </c>
      <c r="C15" s="91">
        <v>0</v>
      </c>
      <c r="D15" s="13">
        <v>1.26204785714142</v>
      </c>
      <c r="E15" s="112">
        <f>C15*D15</f>
        <v>0</v>
      </c>
    </row>
    <row r="16" spans="1:6" ht="21" customHeight="1">
      <c r="A16" s="117"/>
      <c r="B16" s="90" t="s">
        <v>14</v>
      </c>
      <c r="C16" s="91">
        <v>350</v>
      </c>
      <c r="D16" s="13">
        <v>0.95217003507544595</v>
      </c>
      <c r="E16" s="112">
        <f t="shared" ref="E16:E23" si="1">C16*D16</f>
        <v>333.2595122764061</v>
      </c>
    </row>
    <row r="17" spans="1:5" ht="21" customHeight="1">
      <c r="A17" s="117"/>
      <c r="B17" s="90" t="s">
        <v>15</v>
      </c>
      <c r="C17" s="91">
        <v>0</v>
      </c>
      <c r="D17" s="13">
        <v>0</v>
      </c>
      <c r="E17" s="112">
        <f t="shared" si="1"/>
        <v>0</v>
      </c>
    </row>
    <row r="18" spans="1:5" ht="21" customHeight="1">
      <c r="A18" s="117"/>
      <c r="B18" s="90" t="s">
        <v>18</v>
      </c>
      <c r="C18" s="91">
        <v>0</v>
      </c>
      <c r="D18" s="13">
        <v>0</v>
      </c>
      <c r="E18" s="112">
        <f t="shared" si="1"/>
        <v>0</v>
      </c>
    </row>
    <row r="19" spans="1:5" ht="21" customHeight="1">
      <c r="A19" s="117"/>
      <c r="B19" s="90" t="s">
        <v>19</v>
      </c>
      <c r="C19" s="91">
        <v>105.4</v>
      </c>
      <c r="D19" s="13">
        <v>22.485861597550901</v>
      </c>
      <c r="E19" s="112">
        <f t="shared" si="1"/>
        <v>2370.0098123818652</v>
      </c>
    </row>
    <row r="20" spans="1:5" ht="21" customHeight="1">
      <c r="A20" s="117"/>
      <c r="B20" s="90" t="s">
        <v>20</v>
      </c>
      <c r="C20" s="91">
        <v>0</v>
      </c>
      <c r="D20" s="13">
        <v>28.728491176625401</v>
      </c>
      <c r="E20" s="112">
        <f t="shared" si="1"/>
        <v>0</v>
      </c>
    </row>
    <row r="21" spans="1:5" ht="21" customHeight="1">
      <c r="A21" s="117"/>
      <c r="B21" s="90" t="s">
        <v>21</v>
      </c>
      <c r="C21" s="91">
        <v>0</v>
      </c>
      <c r="D21" s="13">
        <v>4.2312408067553804</v>
      </c>
      <c r="E21" s="112">
        <f t="shared" si="1"/>
        <v>0</v>
      </c>
    </row>
    <row r="22" spans="1:5" ht="21" customHeight="1">
      <c r="A22" s="117"/>
      <c r="B22" s="90" t="s">
        <v>23</v>
      </c>
      <c r="C22" s="91">
        <v>405</v>
      </c>
      <c r="D22" s="13">
        <v>2.55226642537975</v>
      </c>
      <c r="E22" s="112">
        <f t="shared" si="1"/>
        <v>1033.6679022787987</v>
      </c>
    </row>
    <row r="23" spans="1:5" ht="21" customHeight="1">
      <c r="A23" s="117"/>
      <c r="B23" s="90" t="s">
        <v>25</v>
      </c>
      <c r="C23" s="91">
        <v>4123</v>
      </c>
      <c r="D23" s="13">
        <v>1.8029255102020301</v>
      </c>
      <c r="E23" s="112">
        <f t="shared" si="1"/>
        <v>7433.46187856297</v>
      </c>
    </row>
    <row r="24" spans="1:5" ht="21" customHeight="1">
      <c r="A24" s="128"/>
      <c r="B24" s="125" t="s">
        <v>46</v>
      </c>
      <c r="C24" s="125"/>
      <c r="D24" s="126"/>
      <c r="E24" s="65">
        <f>SUM(E15:E23)</f>
        <v>11170.399105500041</v>
      </c>
    </row>
    <row r="25" spans="1:5" ht="21" customHeight="1">
      <c r="A25" s="116" t="s">
        <v>48</v>
      </c>
      <c r="B25" s="116"/>
      <c r="C25" s="116"/>
      <c r="D25" s="116"/>
      <c r="E25" s="116"/>
    </row>
    <row r="26" spans="1:5" ht="21" customHeight="1">
      <c r="A26" s="66"/>
      <c r="B26" s="67"/>
      <c r="C26" s="92"/>
      <c r="D26" s="93"/>
      <c r="E26" s="70"/>
    </row>
    <row r="27" spans="1:5" ht="21" customHeight="1">
      <c r="A27" s="66"/>
      <c r="B27" s="67"/>
      <c r="C27" s="92"/>
      <c r="D27" s="93"/>
      <c r="E27" s="70"/>
    </row>
    <row r="28" spans="1:5" ht="21" customHeight="1">
      <c r="A28" s="66"/>
      <c r="B28" s="67"/>
      <c r="C28" s="92"/>
      <c r="D28" s="93"/>
      <c r="E28" s="70"/>
    </row>
    <row r="29" spans="1:5" ht="21" customHeight="1">
      <c r="A29" s="66"/>
      <c r="B29" s="67"/>
      <c r="C29" s="92"/>
      <c r="D29" s="93"/>
      <c r="E29" s="70"/>
    </row>
    <row r="30" spans="1:5" ht="21" customHeight="1">
      <c r="E30" s="70"/>
    </row>
    <row r="31" spans="1:5" ht="21" customHeight="1">
      <c r="E31" s="70"/>
    </row>
    <row r="32" spans="1:5" ht="21" customHeight="1">
      <c r="E32" s="70"/>
    </row>
    <row r="33" spans="1:5" ht="21" customHeight="1">
      <c r="E33" s="70"/>
    </row>
    <row r="34" spans="1:5" ht="21" customHeight="1">
      <c r="A34" s="66"/>
      <c r="B34" s="67"/>
      <c r="C34" s="92"/>
      <c r="D34" s="93"/>
      <c r="E34" s="70"/>
    </row>
    <row r="35" spans="1:5" ht="21" customHeight="1">
      <c r="A35" s="5" t="s">
        <v>49</v>
      </c>
    </row>
    <row r="36" spans="1:5" ht="21" customHeight="1">
      <c r="A36" s="115" t="s">
        <v>42</v>
      </c>
      <c r="B36" s="115"/>
      <c r="C36" s="115"/>
      <c r="D36" s="115"/>
      <c r="E36" s="115"/>
    </row>
    <row r="37" spans="1:5" ht="21" customHeight="1">
      <c r="B37" s="54"/>
      <c r="C37" s="54"/>
      <c r="D37" s="88"/>
      <c r="E37" s="55"/>
    </row>
    <row r="38" spans="1:5" ht="36" customHeight="1">
      <c r="A38" s="56" t="s">
        <v>43</v>
      </c>
      <c r="B38" s="57" t="s">
        <v>3</v>
      </c>
      <c r="C38" s="58" t="s">
        <v>103</v>
      </c>
      <c r="D38" s="89" t="s">
        <v>44</v>
      </c>
      <c r="E38" s="60" t="s">
        <v>36</v>
      </c>
    </row>
    <row r="39" spans="1:5" ht="21" customHeight="1">
      <c r="A39" s="117" t="s">
        <v>50</v>
      </c>
      <c r="B39" s="61" t="s">
        <v>11</v>
      </c>
      <c r="C39" s="12">
        <v>1600</v>
      </c>
      <c r="D39" s="13">
        <v>1.26204785714142</v>
      </c>
      <c r="E39" s="112">
        <f>C39*D39</f>
        <v>2019.2765714262719</v>
      </c>
    </row>
    <row r="40" spans="1:5" ht="21" customHeight="1">
      <c r="A40" s="117"/>
      <c r="B40" s="61" t="s">
        <v>14</v>
      </c>
      <c r="C40" s="12">
        <v>3350</v>
      </c>
      <c r="D40" s="13">
        <v>0.95217003507544595</v>
      </c>
      <c r="E40" s="112">
        <f t="shared" ref="E40:E47" si="2">C40*D40</f>
        <v>3189.769617502744</v>
      </c>
    </row>
    <row r="41" spans="1:5" ht="21" customHeight="1">
      <c r="A41" s="117"/>
      <c r="B41" s="61" t="s">
        <v>15</v>
      </c>
      <c r="C41" s="12">
        <v>1288</v>
      </c>
      <c r="D41" s="13">
        <v>0</v>
      </c>
      <c r="E41" s="112">
        <f t="shared" si="2"/>
        <v>0</v>
      </c>
    </row>
    <row r="42" spans="1:5" ht="21" customHeight="1">
      <c r="A42" s="117"/>
      <c r="B42" s="61" t="s">
        <v>18</v>
      </c>
      <c r="C42" s="12">
        <v>1142</v>
      </c>
      <c r="D42" s="13">
        <v>0</v>
      </c>
      <c r="E42" s="112">
        <f t="shared" si="2"/>
        <v>0</v>
      </c>
    </row>
    <row r="43" spans="1:5" ht="21" customHeight="1">
      <c r="A43" s="117"/>
      <c r="B43" s="61" t="s">
        <v>19</v>
      </c>
      <c r="C43" s="12">
        <v>112</v>
      </c>
      <c r="D43" s="13">
        <v>22.485861597550901</v>
      </c>
      <c r="E43" s="112">
        <f t="shared" si="2"/>
        <v>2518.416498925701</v>
      </c>
    </row>
    <row r="44" spans="1:5" ht="21" customHeight="1">
      <c r="A44" s="117"/>
      <c r="B44" s="61" t="s">
        <v>20</v>
      </c>
      <c r="C44" s="12">
        <v>50</v>
      </c>
      <c r="D44" s="13">
        <v>28.728491176625401</v>
      </c>
      <c r="E44" s="112">
        <f t="shared" si="2"/>
        <v>1436.4245588312701</v>
      </c>
    </row>
    <row r="45" spans="1:5" ht="21" customHeight="1">
      <c r="A45" s="117"/>
      <c r="B45" s="61" t="s">
        <v>21</v>
      </c>
      <c r="C45" s="12">
        <v>338</v>
      </c>
      <c r="D45" s="13">
        <v>4.2312408067553804</v>
      </c>
      <c r="E45" s="112">
        <f t="shared" si="2"/>
        <v>1430.1593926833186</v>
      </c>
    </row>
    <row r="46" spans="1:5" ht="21" customHeight="1">
      <c r="A46" s="117"/>
      <c r="B46" s="61" t="s">
        <v>23</v>
      </c>
      <c r="C46" s="12">
        <v>675</v>
      </c>
      <c r="D46" s="13">
        <v>2.55226642537975</v>
      </c>
      <c r="E46" s="112">
        <f t="shared" si="2"/>
        <v>1722.7798371313313</v>
      </c>
    </row>
    <row r="47" spans="1:5" ht="21" customHeight="1">
      <c r="A47" s="117"/>
      <c r="B47" s="61" t="s">
        <v>25</v>
      </c>
      <c r="C47" s="12">
        <v>0</v>
      </c>
      <c r="D47" s="13">
        <v>1.8029255102020301</v>
      </c>
      <c r="E47" s="112">
        <f t="shared" si="2"/>
        <v>0</v>
      </c>
    </row>
    <row r="48" spans="1:5" ht="21" customHeight="1">
      <c r="A48" s="117"/>
      <c r="B48" s="123" t="s">
        <v>46</v>
      </c>
      <c r="C48" s="123"/>
      <c r="D48" s="124"/>
      <c r="E48" s="63">
        <f>SUM(E39:E47)</f>
        <v>12316.826476500637</v>
      </c>
    </row>
    <row r="49" spans="1:6" ht="21" customHeight="1">
      <c r="A49" s="129" t="s">
        <v>51</v>
      </c>
      <c r="B49" s="61" t="s">
        <v>11</v>
      </c>
      <c r="C49" s="12">
        <v>1150</v>
      </c>
      <c r="D49" s="13">
        <v>1.26204785714142</v>
      </c>
      <c r="E49" s="112">
        <f>C49*D49</f>
        <v>1451.355035712633</v>
      </c>
    </row>
    <row r="50" spans="1:6" ht="21" customHeight="1">
      <c r="A50" s="130"/>
      <c r="B50" s="61" t="s">
        <v>14</v>
      </c>
      <c r="C50" s="12">
        <v>700</v>
      </c>
      <c r="D50" s="13">
        <v>0.95217003507544595</v>
      </c>
      <c r="E50" s="112">
        <f t="shared" ref="E50:E57" si="3">C50*D50</f>
        <v>666.5190245528122</v>
      </c>
    </row>
    <row r="51" spans="1:6" ht="21" customHeight="1">
      <c r="A51" s="130"/>
      <c r="B51" s="61" t="s">
        <v>15</v>
      </c>
      <c r="C51" s="12">
        <v>809.6</v>
      </c>
      <c r="D51" s="13">
        <v>0</v>
      </c>
      <c r="E51" s="112">
        <f t="shared" si="3"/>
        <v>0</v>
      </c>
    </row>
    <row r="52" spans="1:6" ht="21" customHeight="1">
      <c r="A52" s="130"/>
      <c r="B52" s="61" t="s">
        <v>18</v>
      </c>
      <c r="C52" s="12">
        <v>704</v>
      </c>
      <c r="D52" s="13">
        <v>0</v>
      </c>
      <c r="E52" s="112">
        <f t="shared" si="3"/>
        <v>0</v>
      </c>
    </row>
    <row r="53" spans="1:6" ht="21" customHeight="1">
      <c r="A53" s="130"/>
      <c r="B53" s="61" t="s">
        <v>19</v>
      </c>
      <c r="C53" s="12">
        <v>0</v>
      </c>
      <c r="D53" s="13">
        <v>22.485861597550901</v>
      </c>
      <c r="E53" s="112">
        <f t="shared" si="3"/>
        <v>0</v>
      </c>
    </row>
    <row r="54" spans="1:6" ht="21" customHeight="1">
      <c r="A54" s="130"/>
      <c r="B54" s="61" t="s">
        <v>20</v>
      </c>
      <c r="C54" s="12">
        <v>114.7</v>
      </c>
      <c r="D54" s="13">
        <v>28.728491176625401</v>
      </c>
      <c r="E54" s="112">
        <f t="shared" si="3"/>
        <v>3295.1579379589334</v>
      </c>
    </row>
    <row r="55" spans="1:6" ht="21" customHeight="1">
      <c r="A55" s="130"/>
      <c r="B55" s="61" t="s">
        <v>21</v>
      </c>
      <c r="C55" s="12">
        <v>100</v>
      </c>
      <c r="D55" s="13">
        <v>4.2312408067553804</v>
      </c>
      <c r="E55" s="112">
        <f t="shared" si="3"/>
        <v>423.12408067553804</v>
      </c>
    </row>
    <row r="56" spans="1:6" ht="21" customHeight="1">
      <c r="A56" s="130"/>
      <c r="B56" s="61" t="s">
        <v>23</v>
      </c>
      <c r="C56" s="12">
        <v>720</v>
      </c>
      <c r="D56" s="13">
        <v>2.55226642537975</v>
      </c>
      <c r="E56" s="112">
        <f t="shared" si="3"/>
        <v>1837.6318262734201</v>
      </c>
    </row>
    <row r="57" spans="1:6" ht="21" customHeight="1">
      <c r="A57" s="130"/>
      <c r="B57" s="61" t="s">
        <v>25</v>
      </c>
      <c r="C57" s="12">
        <v>0</v>
      </c>
      <c r="D57" s="13">
        <v>1.8029255102020301</v>
      </c>
      <c r="E57" s="112">
        <f t="shared" si="3"/>
        <v>0</v>
      </c>
    </row>
    <row r="58" spans="1:6" ht="21" customHeight="1">
      <c r="A58" s="131"/>
      <c r="B58" s="123" t="s">
        <v>46</v>
      </c>
      <c r="C58" s="123"/>
      <c r="D58" s="124"/>
      <c r="E58" s="94">
        <f>SUM(E49:E57)</f>
        <v>7673.7879051733362</v>
      </c>
    </row>
    <row r="59" spans="1:6" ht="21" customHeight="1">
      <c r="A59" s="127" t="s">
        <v>52</v>
      </c>
      <c r="B59" s="125"/>
      <c r="C59" s="125"/>
      <c r="D59" s="125"/>
      <c r="E59" s="95">
        <f>E14+E24+E48+E58</f>
        <v>223560.00000000015</v>
      </c>
      <c r="F59" s="1"/>
    </row>
    <row r="60" spans="1:6" ht="30" customHeight="1">
      <c r="A60" s="116" t="s">
        <v>53</v>
      </c>
      <c r="B60" s="116"/>
      <c r="C60" s="116"/>
      <c r="D60" s="116"/>
      <c r="E60" s="116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6" workbookViewId="0">
      <selection activeCell="E18" sqref="E18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7.625" style="27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54</v>
      </c>
    </row>
    <row r="2" spans="1:9" ht="40.5" customHeight="1">
      <c r="A2" s="118" t="s">
        <v>55</v>
      </c>
      <c r="B2" s="118"/>
      <c r="C2" s="118"/>
      <c r="D2" s="118"/>
      <c r="E2" s="23"/>
      <c r="F2" s="23"/>
      <c r="G2" s="23"/>
    </row>
    <row r="3" spans="1:9" ht="24.95" customHeight="1">
      <c r="A3" s="24" t="s">
        <v>28</v>
      </c>
      <c r="B3" s="25" t="s">
        <v>29</v>
      </c>
      <c r="C3" s="119" t="s">
        <v>30</v>
      </c>
      <c r="D3" s="120"/>
    </row>
    <row r="4" spans="1:9" ht="24.95" customHeight="1">
      <c r="A4" s="28">
        <v>2794500</v>
      </c>
      <c r="B4" s="13">
        <v>2794500</v>
      </c>
      <c r="C4" s="121">
        <f>SUM(A4:B4)</f>
        <v>5589000</v>
      </c>
      <c r="D4" s="122"/>
    </row>
    <row r="5" spans="1:9" ht="55.5" customHeight="1">
      <c r="A5" s="29" t="s">
        <v>31</v>
      </c>
      <c r="B5" s="30" t="s">
        <v>32</v>
      </c>
      <c r="C5" s="30" t="s">
        <v>33</v>
      </c>
      <c r="D5" s="31" t="s">
        <v>34</v>
      </c>
    </row>
    <row r="6" spans="1:9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6" t="s">
        <v>3</v>
      </c>
      <c r="B8" s="77" t="s">
        <v>102</v>
      </c>
      <c r="C8" s="78" t="s">
        <v>35</v>
      </c>
      <c r="D8" s="78" t="s">
        <v>36</v>
      </c>
      <c r="E8" s="79" t="s">
        <v>37</v>
      </c>
      <c r="F8" s="79" t="s">
        <v>38</v>
      </c>
      <c r="G8" s="80" t="s">
        <v>39</v>
      </c>
    </row>
    <row r="9" spans="1:9" ht="24.95" customHeight="1">
      <c r="A9" s="81" t="s">
        <v>11</v>
      </c>
      <c r="B9" s="61">
        <v>4200</v>
      </c>
      <c r="C9" s="45">
        <v>2.2400000000000002</v>
      </c>
      <c r="D9" s="50">
        <f>C9*B9</f>
        <v>9408</v>
      </c>
      <c r="E9" s="82">
        <f>D9/D18</f>
        <v>0.23738698696415403</v>
      </c>
      <c r="F9" s="50">
        <f>E9*D6</f>
        <v>13267.558701426569</v>
      </c>
      <c r="G9" s="111">
        <f>F9/B9</f>
        <v>3.158942547958707</v>
      </c>
      <c r="H9" s="1"/>
      <c r="I9" s="26"/>
    </row>
    <row r="10" spans="1:9" ht="24.95" customHeight="1">
      <c r="A10" s="81" t="s">
        <v>14</v>
      </c>
      <c r="B10" s="61">
        <v>1050</v>
      </c>
      <c r="C10" s="45">
        <v>1.69</v>
      </c>
      <c r="D10" s="50">
        <f t="shared" ref="D10:D17" si="0">C10*B10</f>
        <v>1774.5</v>
      </c>
      <c r="E10" s="82">
        <f>D10/D18</f>
        <v>4.4775000889444229E-2</v>
      </c>
      <c r="F10" s="50">
        <f>E10*D6</f>
        <v>2502.474799711038</v>
      </c>
      <c r="G10" s="111">
        <f t="shared" ref="G10:G17" si="1">F10/B10</f>
        <v>2.3833093330581314</v>
      </c>
      <c r="H10" s="1"/>
      <c r="I10" s="26"/>
    </row>
    <row r="11" spans="1:9" ht="24.95" customHeight="1">
      <c r="A11" s="81" t="s">
        <v>15</v>
      </c>
      <c r="B11" s="61">
        <v>1435.2</v>
      </c>
      <c r="C11" s="45">
        <v>0</v>
      </c>
      <c r="D11" s="50">
        <f t="shared" si="0"/>
        <v>0</v>
      </c>
      <c r="E11" s="82">
        <v>0</v>
      </c>
      <c r="F11" s="50">
        <v>0</v>
      </c>
      <c r="G11" s="111">
        <f t="shared" si="1"/>
        <v>0</v>
      </c>
      <c r="H11" s="1"/>
      <c r="I11" s="26"/>
    </row>
    <row r="12" spans="1:9" ht="24.95" customHeight="1">
      <c r="A12" s="81" t="s">
        <v>18</v>
      </c>
      <c r="B12" s="61">
        <v>1732</v>
      </c>
      <c r="C12" s="45">
        <v>0</v>
      </c>
      <c r="D12" s="50">
        <f t="shared" si="0"/>
        <v>0</v>
      </c>
      <c r="E12" s="82">
        <v>0</v>
      </c>
      <c r="F12" s="50">
        <v>0</v>
      </c>
      <c r="G12" s="111">
        <f t="shared" si="1"/>
        <v>0</v>
      </c>
      <c r="H12" s="1"/>
      <c r="I12" s="26"/>
    </row>
    <row r="13" spans="1:9" ht="24.95" customHeight="1">
      <c r="A13" s="81" t="s">
        <v>19</v>
      </c>
      <c r="B13" s="61">
        <v>21</v>
      </c>
      <c r="C13" s="45">
        <v>39.909999999999997</v>
      </c>
      <c r="D13" s="50">
        <f t="shared" si="0"/>
        <v>838.1099999999999</v>
      </c>
      <c r="E13" s="82">
        <f>D13/D18</f>
        <v>2.1147577343168272E-2</v>
      </c>
      <c r="F13" s="50">
        <f>E13*D6</f>
        <v>1181.9380977096748</v>
      </c>
      <c r="G13" s="111">
        <f t="shared" si="1"/>
        <v>56.282766557603566</v>
      </c>
      <c r="H13" s="1"/>
      <c r="I13" s="26"/>
    </row>
    <row r="14" spans="1:9" ht="24.95" customHeight="1">
      <c r="A14" s="81" t="s">
        <v>20</v>
      </c>
      <c r="B14" s="61">
        <v>75</v>
      </c>
      <c r="C14" s="45">
        <v>50.99</v>
      </c>
      <c r="D14" s="50">
        <f t="shared" si="0"/>
        <v>3824.25</v>
      </c>
      <c r="E14" s="82">
        <f>D14/D18</f>
        <v>9.6495236489973005E-2</v>
      </c>
      <c r="F14" s="50">
        <f>E14*D6</f>
        <v>5393.1187674245912</v>
      </c>
      <c r="G14" s="111">
        <f t="shared" si="1"/>
        <v>71.908250232327887</v>
      </c>
      <c r="H14" s="1"/>
      <c r="I14" s="26"/>
    </row>
    <row r="15" spans="1:9" ht="24.95" customHeight="1">
      <c r="A15" s="81" t="s">
        <v>21</v>
      </c>
      <c r="B15" s="61">
        <v>654</v>
      </c>
      <c r="C15" s="45">
        <v>7.51</v>
      </c>
      <c r="D15" s="50">
        <f t="shared" si="0"/>
        <v>4911.54</v>
      </c>
      <c r="E15" s="82">
        <f>D15/D18</f>
        <v>0.12393023830292528</v>
      </c>
      <c r="F15" s="50">
        <f>E15*D6</f>
        <v>6926.4610187504941</v>
      </c>
      <c r="G15" s="111">
        <f t="shared" si="1"/>
        <v>10.590918988915128</v>
      </c>
      <c r="H15" s="1"/>
      <c r="I15" s="26"/>
    </row>
    <row r="16" spans="1:9" ht="24.95" customHeight="1">
      <c r="A16" s="81" t="s">
        <v>23</v>
      </c>
      <c r="B16" s="61">
        <v>945</v>
      </c>
      <c r="C16" s="45">
        <v>4.53</v>
      </c>
      <c r="D16" s="50">
        <f t="shared" si="0"/>
        <v>4280.8500000000004</v>
      </c>
      <c r="E16" s="82">
        <f>D16/D18</f>
        <v>0.10801637788536339</v>
      </c>
      <c r="F16" s="50">
        <f>E16*D6</f>
        <v>6037.0353600129602</v>
      </c>
      <c r="G16" s="111">
        <f t="shared" si="1"/>
        <v>6.3883972063629209</v>
      </c>
      <c r="H16" s="1"/>
      <c r="I16" s="26"/>
    </row>
    <row r="17" spans="1:9" ht="24.95" customHeight="1">
      <c r="A17" s="81" t="s">
        <v>25</v>
      </c>
      <c r="B17" s="61">
        <v>4560.7</v>
      </c>
      <c r="C17" s="45">
        <v>3.2</v>
      </c>
      <c r="D17" s="50">
        <f t="shared" si="0"/>
        <v>14594.24</v>
      </c>
      <c r="E17" s="82">
        <f>D17/D18</f>
        <v>0.36824858212497186</v>
      </c>
      <c r="F17" s="50">
        <f>E17*D6</f>
        <v>20581.413254964678</v>
      </c>
      <c r="G17" s="111">
        <f t="shared" si="1"/>
        <v>4.5127750685124388</v>
      </c>
      <c r="H17" s="1"/>
      <c r="I17" s="26"/>
    </row>
    <row r="18" spans="1:9" ht="24.95" customHeight="1">
      <c r="A18" s="83" t="s">
        <v>40</v>
      </c>
      <c r="B18" s="84"/>
      <c r="C18" s="84"/>
      <c r="D18" s="85">
        <f>SUM(D9:D17)</f>
        <v>39631.49</v>
      </c>
      <c r="E18" s="86">
        <f>SUM(E9:E17)</f>
        <v>1.0000000000000002</v>
      </c>
      <c r="F18" s="85">
        <f>SUM(F9:F17)</f>
        <v>55890</v>
      </c>
      <c r="G18" s="87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C19" sqref="C19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7" customWidth="1"/>
    <col min="5" max="5" width="17.75" style="27" customWidth="1"/>
  </cols>
  <sheetData>
    <row r="1" spans="1:10" ht="20.25" customHeight="1">
      <c r="A1" s="5" t="s">
        <v>56</v>
      </c>
    </row>
    <row r="2" spans="1:10" ht="21" customHeight="1">
      <c r="A2" s="115" t="s">
        <v>57</v>
      </c>
      <c r="B2" s="115"/>
      <c r="C2" s="115"/>
      <c r="D2" s="115"/>
      <c r="E2" s="115"/>
      <c r="F2" s="6"/>
      <c r="G2" s="6"/>
      <c r="H2" s="6"/>
      <c r="I2" s="6"/>
      <c r="J2" s="6"/>
    </row>
    <row r="3" spans="1:10" ht="21" customHeight="1">
      <c r="B3" s="54"/>
      <c r="C3" s="54"/>
      <c r="D3" s="55"/>
      <c r="E3" s="55"/>
      <c r="F3" s="6"/>
      <c r="G3" s="6"/>
      <c r="H3" s="6"/>
      <c r="I3" s="6"/>
      <c r="J3" s="6"/>
    </row>
    <row r="4" spans="1:10" ht="45.75" customHeight="1">
      <c r="A4" s="56" t="s">
        <v>43</v>
      </c>
      <c r="B4" s="57" t="s">
        <v>3</v>
      </c>
      <c r="C4" s="58" t="s">
        <v>103</v>
      </c>
      <c r="D4" s="59" t="s">
        <v>44</v>
      </c>
      <c r="E4" s="60" t="s">
        <v>58</v>
      </c>
    </row>
    <row r="5" spans="1:10" ht="21" customHeight="1">
      <c r="A5" s="117" t="s">
        <v>59</v>
      </c>
      <c r="B5" s="61" t="s">
        <v>11</v>
      </c>
      <c r="C5" s="12">
        <v>1500</v>
      </c>
      <c r="D5" s="50">
        <v>3.1589425479587101</v>
      </c>
      <c r="E5" s="62">
        <f>C5*D5</f>
        <v>4738.4138219380648</v>
      </c>
    </row>
    <row r="6" spans="1:10" ht="21" customHeight="1">
      <c r="A6" s="117"/>
      <c r="B6" s="61" t="s">
        <v>14</v>
      </c>
      <c r="C6" s="12">
        <v>600</v>
      </c>
      <c r="D6" s="50">
        <v>2.3833093330581301</v>
      </c>
      <c r="E6" s="62">
        <f t="shared" ref="E6:E13" si="0">C6*D6</f>
        <v>1429.985599834878</v>
      </c>
    </row>
    <row r="7" spans="1:10" ht="21" customHeight="1">
      <c r="A7" s="117"/>
      <c r="B7" s="61" t="s">
        <v>15</v>
      </c>
      <c r="C7" s="12">
        <v>331.2</v>
      </c>
      <c r="D7" s="50">
        <v>0</v>
      </c>
      <c r="E7" s="62">
        <f t="shared" si="0"/>
        <v>0</v>
      </c>
    </row>
    <row r="8" spans="1:10" ht="21" customHeight="1">
      <c r="A8" s="117"/>
      <c r="B8" s="61" t="s">
        <v>18</v>
      </c>
      <c r="C8" s="12">
        <v>420</v>
      </c>
      <c r="D8" s="50">
        <v>0</v>
      </c>
      <c r="E8" s="62">
        <f t="shared" si="0"/>
        <v>0</v>
      </c>
    </row>
    <row r="9" spans="1:10" ht="21" customHeight="1">
      <c r="A9" s="117"/>
      <c r="B9" s="61" t="s">
        <v>19</v>
      </c>
      <c r="C9" s="12">
        <v>0</v>
      </c>
      <c r="D9" s="50">
        <v>56.282766557603601</v>
      </c>
      <c r="E9" s="62">
        <f t="shared" si="0"/>
        <v>0</v>
      </c>
    </row>
    <row r="10" spans="1:10" ht="21" customHeight="1">
      <c r="A10" s="117"/>
      <c r="B10" s="61" t="s">
        <v>20</v>
      </c>
      <c r="C10" s="12">
        <v>0</v>
      </c>
      <c r="D10" s="50">
        <v>71.908250232327902</v>
      </c>
      <c r="E10" s="62">
        <f t="shared" si="0"/>
        <v>0</v>
      </c>
    </row>
    <row r="11" spans="1:10" ht="21" customHeight="1">
      <c r="A11" s="117"/>
      <c r="B11" s="61" t="s">
        <v>21</v>
      </c>
      <c r="C11" s="12">
        <v>210</v>
      </c>
      <c r="D11" s="50">
        <v>10.590918988915099</v>
      </c>
      <c r="E11" s="62">
        <f t="shared" si="0"/>
        <v>2224.0929876721707</v>
      </c>
    </row>
    <row r="12" spans="1:10" ht="21" customHeight="1">
      <c r="A12" s="117"/>
      <c r="B12" s="61" t="s">
        <v>23</v>
      </c>
      <c r="C12" s="12">
        <v>450</v>
      </c>
      <c r="D12" s="50">
        <v>6.38839720636292</v>
      </c>
      <c r="E12" s="62">
        <f t="shared" si="0"/>
        <v>2874.7787428633142</v>
      </c>
    </row>
    <row r="13" spans="1:10" ht="21" customHeight="1">
      <c r="A13" s="117"/>
      <c r="B13" s="61" t="s">
        <v>25</v>
      </c>
      <c r="C13" s="12">
        <v>4560.7</v>
      </c>
      <c r="D13" s="50">
        <v>4.5127750685124397</v>
      </c>
      <c r="E13" s="62">
        <f t="shared" si="0"/>
        <v>20581.413254964682</v>
      </c>
    </row>
    <row r="14" spans="1:10" ht="21" customHeight="1">
      <c r="A14" s="117"/>
      <c r="B14" s="132" t="s">
        <v>46</v>
      </c>
      <c r="C14" s="133"/>
      <c r="D14" s="134"/>
      <c r="E14" s="63">
        <f>SUM(E5:E13)</f>
        <v>31848.684407273111</v>
      </c>
    </row>
    <row r="15" spans="1:10" ht="21" customHeight="1">
      <c r="A15" s="117" t="s">
        <v>60</v>
      </c>
      <c r="B15" s="61" t="s">
        <v>11</v>
      </c>
      <c r="C15" s="12">
        <v>1350</v>
      </c>
      <c r="D15" s="50">
        <v>3.1589425479587101</v>
      </c>
      <c r="E15" s="62">
        <f>C15*D15</f>
        <v>4264.5724397442582</v>
      </c>
    </row>
    <row r="16" spans="1:10" ht="21" customHeight="1">
      <c r="A16" s="117"/>
      <c r="B16" s="61" t="s">
        <v>14</v>
      </c>
      <c r="C16" s="12">
        <v>250</v>
      </c>
      <c r="D16" s="50">
        <v>2.3833093330581301</v>
      </c>
      <c r="E16" s="62">
        <f t="shared" ref="E16:E23" si="1">C16*D16</f>
        <v>595.82733326453251</v>
      </c>
    </row>
    <row r="17" spans="1:5" ht="21" customHeight="1">
      <c r="A17" s="117"/>
      <c r="B17" s="61" t="s">
        <v>15</v>
      </c>
      <c r="C17" s="12">
        <v>588.79999999999995</v>
      </c>
      <c r="D17" s="50">
        <v>0</v>
      </c>
      <c r="E17" s="62">
        <f t="shared" si="1"/>
        <v>0</v>
      </c>
    </row>
    <row r="18" spans="1:5" ht="21" customHeight="1">
      <c r="A18" s="117"/>
      <c r="B18" s="61" t="s">
        <v>18</v>
      </c>
      <c r="C18" s="12">
        <v>940</v>
      </c>
      <c r="D18" s="50">
        <v>0</v>
      </c>
      <c r="E18" s="62">
        <f t="shared" si="1"/>
        <v>0</v>
      </c>
    </row>
    <row r="19" spans="1:5" ht="21" customHeight="1">
      <c r="A19" s="117"/>
      <c r="B19" s="61" t="s">
        <v>19</v>
      </c>
      <c r="C19" s="12">
        <v>0</v>
      </c>
      <c r="D19" s="50">
        <v>56.282766557603601</v>
      </c>
      <c r="E19" s="62">
        <f t="shared" si="1"/>
        <v>0</v>
      </c>
    </row>
    <row r="20" spans="1:5" ht="21" customHeight="1">
      <c r="A20" s="117"/>
      <c r="B20" s="61" t="s">
        <v>20</v>
      </c>
      <c r="C20" s="12">
        <v>25</v>
      </c>
      <c r="D20" s="50">
        <v>71.908250232327902</v>
      </c>
      <c r="E20" s="62">
        <f t="shared" si="1"/>
        <v>1797.7062558081975</v>
      </c>
    </row>
    <row r="21" spans="1:5" ht="21" customHeight="1">
      <c r="A21" s="117"/>
      <c r="B21" s="61" t="s">
        <v>21</v>
      </c>
      <c r="C21" s="12">
        <v>340</v>
      </c>
      <c r="D21" s="50">
        <v>10.590918988915099</v>
      </c>
      <c r="E21" s="62">
        <f t="shared" si="1"/>
        <v>3600.912456231134</v>
      </c>
    </row>
    <row r="22" spans="1:5" ht="21" customHeight="1">
      <c r="A22" s="117"/>
      <c r="B22" s="61" t="s">
        <v>23</v>
      </c>
      <c r="C22" s="12">
        <v>360</v>
      </c>
      <c r="D22" s="50">
        <v>6.38839720636292</v>
      </c>
      <c r="E22" s="62">
        <f t="shared" si="1"/>
        <v>2299.822994290651</v>
      </c>
    </row>
    <row r="23" spans="1:5" ht="21" customHeight="1">
      <c r="A23" s="117"/>
      <c r="B23" s="61" t="s">
        <v>25</v>
      </c>
      <c r="C23" s="64">
        <v>0</v>
      </c>
      <c r="D23" s="50">
        <v>4.5127750685124397</v>
      </c>
      <c r="E23" s="62">
        <f t="shared" si="1"/>
        <v>0</v>
      </c>
    </row>
    <row r="24" spans="1:5" ht="21" customHeight="1">
      <c r="A24" s="128"/>
      <c r="B24" s="135" t="s">
        <v>46</v>
      </c>
      <c r="C24" s="136"/>
      <c r="D24" s="137"/>
      <c r="E24" s="65">
        <f>SUM(E15:E23)</f>
        <v>12558.841479338773</v>
      </c>
    </row>
    <row r="25" spans="1:5" ht="21" customHeight="1">
      <c r="A25" s="116" t="s">
        <v>61</v>
      </c>
      <c r="B25" s="116"/>
      <c r="C25" s="116"/>
      <c r="D25" s="116"/>
      <c r="E25" s="116"/>
    </row>
    <row r="26" spans="1:5" ht="21" customHeight="1">
      <c r="A26" s="66"/>
      <c r="B26" s="67"/>
      <c r="C26" s="68"/>
      <c r="D26" s="69"/>
      <c r="E26" s="70"/>
    </row>
    <row r="27" spans="1:5" ht="21" customHeight="1">
      <c r="A27" s="66"/>
      <c r="B27" s="67"/>
      <c r="C27" s="68"/>
      <c r="D27" s="69"/>
      <c r="E27" s="70"/>
    </row>
    <row r="28" spans="1:5" ht="21" customHeight="1">
      <c r="A28" s="66"/>
      <c r="B28" s="67"/>
      <c r="C28" s="68"/>
      <c r="D28" s="69"/>
      <c r="E28" s="70"/>
    </row>
    <row r="29" spans="1:5" ht="21" customHeight="1">
      <c r="A29" s="66"/>
      <c r="B29" s="67"/>
      <c r="C29" s="68"/>
      <c r="D29" s="69"/>
      <c r="E29" s="70"/>
    </row>
    <row r="30" spans="1:5" ht="21" customHeight="1">
      <c r="A30" s="66"/>
      <c r="B30" s="67"/>
      <c r="C30" s="68"/>
      <c r="D30" s="69"/>
      <c r="E30" s="70"/>
    </row>
    <row r="31" spans="1:5" ht="21" customHeight="1">
      <c r="A31" s="66"/>
      <c r="B31" s="67"/>
      <c r="C31" s="68"/>
      <c r="D31" s="69"/>
      <c r="E31" s="70"/>
    </row>
    <row r="32" spans="1:5" ht="21" customHeight="1">
      <c r="A32" s="66"/>
      <c r="B32" s="67"/>
      <c r="C32" s="68"/>
      <c r="D32" s="69"/>
      <c r="E32" s="70"/>
    </row>
    <row r="33" spans="1:5" ht="21" customHeight="1">
      <c r="A33" s="66"/>
      <c r="B33" s="67"/>
      <c r="C33" s="68"/>
      <c r="D33" s="69"/>
      <c r="E33" s="70"/>
    </row>
    <row r="34" spans="1:5" ht="21" customHeight="1">
      <c r="A34" s="5" t="s">
        <v>62</v>
      </c>
    </row>
    <row r="35" spans="1:5" ht="45.75" customHeight="1">
      <c r="A35" s="115" t="s">
        <v>57</v>
      </c>
      <c r="B35" s="115"/>
      <c r="C35" s="115"/>
      <c r="D35" s="115"/>
      <c r="E35" s="115"/>
    </row>
    <row r="36" spans="1:5" ht="21" customHeight="1">
      <c r="B36" s="54"/>
      <c r="C36" s="54"/>
      <c r="D36" s="55"/>
      <c r="E36" s="55"/>
    </row>
    <row r="37" spans="1:5" ht="36" customHeight="1">
      <c r="A37" s="56" t="s">
        <v>43</v>
      </c>
      <c r="B37" s="57" t="s">
        <v>3</v>
      </c>
      <c r="C37" s="58" t="s">
        <v>103</v>
      </c>
      <c r="D37" s="59" t="s">
        <v>44</v>
      </c>
      <c r="E37" s="60" t="s">
        <v>58</v>
      </c>
    </row>
    <row r="38" spans="1:5" ht="21" customHeight="1">
      <c r="A38" s="131" t="s">
        <v>63</v>
      </c>
      <c r="B38" s="71" t="s">
        <v>11</v>
      </c>
      <c r="C38" s="72">
        <v>0</v>
      </c>
      <c r="D38" s="73">
        <v>3.1589425479587101</v>
      </c>
      <c r="E38" s="74">
        <f>C38*D38</f>
        <v>0</v>
      </c>
    </row>
    <row r="39" spans="1:5" ht="21" customHeight="1">
      <c r="A39" s="117"/>
      <c r="B39" s="61" t="s">
        <v>14</v>
      </c>
      <c r="C39" s="72">
        <v>150</v>
      </c>
      <c r="D39" s="50">
        <v>2.3833093330581301</v>
      </c>
      <c r="E39" s="74">
        <f t="shared" ref="E39:E46" si="2">C39*D39</f>
        <v>357.49639995871951</v>
      </c>
    </row>
    <row r="40" spans="1:5" ht="21" customHeight="1">
      <c r="A40" s="117"/>
      <c r="B40" s="61" t="s">
        <v>15</v>
      </c>
      <c r="C40" s="75">
        <v>110.4</v>
      </c>
      <c r="D40" s="50">
        <v>0</v>
      </c>
      <c r="E40" s="74">
        <f t="shared" si="2"/>
        <v>0</v>
      </c>
    </row>
    <row r="41" spans="1:5" ht="21" customHeight="1">
      <c r="A41" s="117"/>
      <c r="B41" s="61" t="s">
        <v>18</v>
      </c>
      <c r="C41" s="72">
        <v>120</v>
      </c>
      <c r="D41" s="50">
        <v>0</v>
      </c>
      <c r="E41" s="74">
        <f t="shared" si="2"/>
        <v>0</v>
      </c>
    </row>
    <row r="42" spans="1:5" ht="21" customHeight="1">
      <c r="A42" s="117"/>
      <c r="B42" s="61" t="s">
        <v>19</v>
      </c>
      <c r="C42" s="72">
        <v>0</v>
      </c>
      <c r="D42" s="50">
        <v>56.282766557603601</v>
      </c>
      <c r="E42" s="74">
        <f t="shared" si="2"/>
        <v>0</v>
      </c>
    </row>
    <row r="43" spans="1:5" ht="21" customHeight="1">
      <c r="A43" s="117"/>
      <c r="B43" s="61" t="s">
        <v>20</v>
      </c>
      <c r="C43" s="72">
        <v>50</v>
      </c>
      <c r="D43" s="50">
        <v>71.908250232327902</v>
      </c>
      <c r="E43" s="74">
        <f t="shared" si="2"/>
        <v>3595.412511616395</v>
      </c>
    </row>
    <row r="44" spans="1:5" ht="21" customHeight="1">
      <c r="A44" s="117"/>
      <c r="B44" s="61" t="s">
        <v>21</v>
      </c>
      <c r="C44" s="72">
        <v>40</v>
      </c>
      <c r="D44" s="50">
        <v>10.590918988915099</v>
      </c>
      <c r="E44" s="74">
        <f t="shared" si="2"/>
        <v>423.63675955660398</v>
      </c>
    </row>
    <row r="45" spans="1:5" ht="21" customHeight="1">
      <c r="A45" s="117"/>
      <c r="B45" s="61" t="s">
        <v>23</v>
      </c>
      <c r="C45" s="72">
        <v>45</v>
      </c>
      <c r="D45" s="50">
        <v>6.38839720636292</v>
      </c>
      <c r="E45" s="74">
        <f t="shared" si="2"/>
        <v>287.47787428633137</v>
      </c>
    </row>
    <row r="46" spans="1:5" ht="21" customHeight="1">
      <c r="A46" s="117"/>
      <c r="B46" s="61" t="s">
        <v>25</v>
      </c>
      <c r="C46" s="72">
        <v>0</v>
      </c>
      <c r="D46" s="50">
        <v>4.5127750685124397</v>
      </c>
      <c r="E46" s="74">
        <f t="shared" si="2"/>
        <v>0</v>
      </c>
    </row>
    <row r="47" spans="1:5" ht="21" customHeight="1">
      <c r="A47" s="117"/>
      <c r="B47" s="132" t="s">
        <v>46</v>
      </c>
      <c r="C47" s="133"/>
      <c r="D47" s="134"/>
      <c r="E47" s="63">
        <f>SUM(E38:E46)</f>
        <v>4664.0235454180493</v>
      </c>
    </row>
    <row r="48" spans="1:5" ht="21" customHeight="1">
      <c r="A48" s="117" t="s">
        <v>64</v>
      </c>
      <c r="B48" s="61" t="s">
        <v>11</v>
      </c>
      <c r="C48" s="64">
        <v>1350</v>
      </c>
      <c r="D48" s="50">
        <v>3.1589425479587101</v>
      </c>
      <c r="E48" s="62">
        <f>C48*D48</f>
        <v>4264.5724397442582</v>
      </c>
    </row>
    <row r="49" spans="1:5" ht="21" customHeight="1">
      <c r="A49" s="117"/>
      <c r="B49" s="61" t="s">
        <v>14</v>
      </c>
      <c r="C49" s="64">
        <v>50</v>
      </c>
      <c r="D49" s="50">
        <v>2.3833093330581301</v>
      </c>
      <c r="E49" s="62">
        <f t="shared" ref="E49:E56" si="3">C49*D49</f>
        <v>119.1654666529065</v>
      </c>
    </row>
    <row r="50" spans="1:5" ht="21" customHeight="1">
      <c r="A50" s="117"/>
      <c r="B50" s="61" t="s">
        <v>15</v>
      </c>
      <c r="C50" s="64">
        <v>404.8</v>
      </c>
      <c r="D50" s="50">
        <v>0</v>
      </c>
      <c r="E50" s="62">
        <f t="shared" si="3"/>
        <v>0</v>
      </c>
    </row>
    <row r="51" spans="1:5" ht="21" customHeight="1">
      <c r="A51" s="117"/>
      <c r="B51" s="61" t="s">
        <v>18</v>
      </c>
      <c r="C51" s="64">
        <v>252</v>
      </c>
      <c r="D51" s="50">
        <v>0</v>
      </c>
      <c r="E51" s="62">
        <f t="shared" si="3"/>
        <v>0</v>
      </c>
    </row>
    <row r="52" spans="1:5" ht="21" customHeight="1">
      <c r="A52" s="117"/>
      <c r="B52" s="61" t="s">
        <v>19</v>
      </c>
      <c r="C52" s="64">
        <v>21</v>
      </c>
      <c r="D52" s="50">
        <v>56.282766557603601</v>
      </c>
      <c r="E52" s="62">
        <f t="shared" si="3"/>
        <v>1181.9380977096757</v>
      </c>
    </row>
    <row r="53" spans="1:5" ht="21" customHeight="1">
      <c r="A53" s="117"/>
      <c r="B53" s="61" t="s">
        <v>20</v>
      </c>
      <c r="C53" s="64">
        <v>0</v>
      </c>
      <c r="D53" s="50">
        <v>71.908250232327902</v>
      </c>
      <c r="E53" s="62">
        <f t="shared" si="3"/>
        <v>0</v>
      </c>
    </row>
    <row r="54" spans="1:5" ht="21" customHeight="1">
      <c r="A54" s="117"/>
      <c r="B54" s="61" t="s">
        <v>21</v>
      </c>
      <c r="C54" s="64">
        <v>64</v>
      </c>
      <c r="D54" s="50">
        <v>10.590918988915099</v>
      </c>
      <c r="E54" s="62">
        <f t="shared" si="3"/>
        <v>677.81881529056636</v>
      </c>
    </row>
    <row r="55" spans="1:5" ht="21" customHeight="1">
      <c r="A55" s="117"/>
      <c r="B55" s="61" t="s">
        <v>23</v>
      </c>
      <c r="C55" s="64">
        <v>90</v>
      </c>
      <c r="D55" s="50">
        <v>6.38839720636292</v>
      </c>
      <c r="E55" s="62">
        <f t="shared" si="3"/>
        <v>574.95574857266274</v>
      </c>
    </row>
    <row r="56" spans="1:5" ht="21" customHeight="1">
      <c r="A56" s="117"/>
      <c r="B56" s="61" t="s">
        <v>25</v>
      </c>
      <c r="C56" s="64">
        <v>0</v>
      </c>
      <c r="D56" s="50">
        <v>4.5127750685124397</v>
      </c>
      <c r="E56" s="62">
        <f t="shared" si="3"/>
        <v>0</v>
      </c>
    </row>
    <row r="57" spans="1:5" ht="21" customHeight="1">
      <c r="A57" s="117"/>
      <c r="B57" s="132" t="s">
        <v>46</v>
      </c>
      <c r="C57" s="133"/>
      <c r="D57" s="134"/>
      <c r="E57" s="63">
        <f>SUM(E48:E56)</f>
        <v>6818.4505679700696</v>
      </c>
    </row>
    <row r="58" spans="1:5" ht="21" customHeight="1">
      <c r="A58" s="127" t="s">
        <v>52</v>
      </c>
      <c r="B58" s="125"/>
      <c r="C58" s="125"/>
      <c r="D58" s="125"/>
      <c r="E58" s="65">
        <f>E14+E24+E47+E57</f>
        <v>55890</v>
      </c>
    </row>
    <row r="59" spans="1:5" ht="30" customHeight="1">
      <c r="A59" s="116" t="s">
        <v>61</v>
      </c>
      <c r="B59" s="116"/>
      <c r="C59" s="116"/>
      <c r="D59" s="116"/>
      <c r="E59" s="116"/>
    </row>
  </sheetData>
  <mergeCells count="13">
    <mergeCell ref="B47:D47"/>
    <mergeCell ref="B57:D57"/>
    <mergeCell ref="A58:D58"/>
    <mergeCell ref="A59:E59"/>
    <mergeCell ref="A5:A14"/>
    <mergeCell ref="A15:A24"/>
    <mergeCell ref="A38:A47"/>
    <mergeCell ref="A48:A57"/>
    <mergeCell ref="A2:E2"/>
    <mergeCell ref="B14:D14"/>
    <mergeCell ref="B24:D24"/>
    <mergeCell ref="A25:E25"/>
    <mergeCell ref="A35:E35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E18" sqref="E18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65</v>
      </c>
    </row>
    <row r="2" spans="1:8" ht="40.5" customHeight="1">
      <c r="A2" s="138" t="s">
        <v>104</v>
      </c>
      <c r="B2" s="138"/>
      <c r="C2" s="138"/>
      <c r="D2" s="138"/>
      <c r="E2" s="23"/>
      <c r="F2" s="23"/>
      <c r="G2" s="23"/>
    </row>
    <row r="3" spans="1:8" ht="24.95" customHeight="1">
      <c r="A3" s="24" t="s">
        <v>28</v>
      </c>
      <c r="B3" s="25" t="s">
        <v>29</v>
      </c>
      <c r="C3" s="119" t="s">
        <v>30</v>
      </c>
      <c r="D3" s="120"/>
      <c r="F3" s="26"/>
      <c r="G3" s="27"/>
    </row>
    <row r="4" spans="1:8" ht="24.95" customHeight="1">
      <c r="A4" s="28">
        <v>2794500</v>
      </c>
      <c r="B4" s="13">
        <v>2794500</v>
      </c>
      <c r="C4" s="121">
        <f>SUM(A4:B4)</f>
        <v>5589000</v>
      </c>
      <c r="D4" s="122"/>
      <c r="F4" s="26"/>
      <c r="G4" s="27"/>
    </row>
    <row r="5" spans="1:8" ht="55.5" customHeight="1">
      <c r="A5" s="29" t="s">
        <v>31</v>
      </c>
      <c r="B5" s="30" t="s">
        <v>66</v>
      </c>
      <c r="C5" s="30" t="s">
        <v>67</v>
      </c>
      <c r="D5" s="31" t="s">
        <v>68</v>
      </c>
      <c r="F5" s="26"/>
      <c r="G5" s="27"/>
    </row>
    <row r="6" spans="1:8" ht="24.95" customHeight="1">
      <c r="A6" s="32">
        <v>558900</v>
      </c>
      <c r="B6" s="33">
        <f>A6/2</f>
        <v>279450</v>
      </c>
      <c r="C6" s="33">
        <v>243650</v>
      </c>
      <c r="D6" s="21">
        <v>35800</v>
      </c>
      <c r="F6" s="26"/>
      <c r="G6" s="27"/>
    </row>
    <row r="7" spans="1:8" ht="30" customHeight="1">
      <c r="A7" s="5"/>
    </row>
    <row r="8" spans="1:8" ht="30" customHeight="1">
      <c r="A8" s="115" t="s">
        <v>69</v>
      </c>
      <c r="B8" s="115"/>
      <c r="C8" s="115"/>
      <c r="D8" s="115"/>
      <c r="E8" s="115"/>
      <c r="F8" s="34"/>
      <c r="G8" s="34"/>
      <c r="H8" s="34"/>
    </row>
    <row r="9" spans="1:8" ht="30" customHeight="1"/>
    <row r="10" spans="1:8" ht="56.25" customHeight="1">
      <c r="A10" s="35" t="s">
        <v>70</v>
      </c>
      <c r="B10" s="36" t="s">
        <v>105</v>
      </c>
      <c r="C10" s="36" t="s">
        <v>71</v>
      </c>
      <c r="D10" s="9" t="s">
        <v>72</v>
      </c>
      <c r="E10" s="10" t="s">
        <v>8</v>
      </c>
    </row>
    <row r="11" spans="1:8" ht="30" customHeight="1">
      <c r="A11" s="28">
        <v>1396.59</v>
      </c>
      <c r="B11" s="13">
        <f>B20</f>
        <v>5306.847647058823</v>
      </c>
      <c r="C11" s="13">
        <f>B11-A11</f>
        <v>3910.2576470588228</v>
      </c>
      <c r="D11" s="37">
        <f>(B11-A11)/A11</f>
        <v>2.7998608375105243</v>
      </c>
      <c r="E11" s="38" t="s">
        <v>12</v>
      </c>
    </row>
    <row r="12" spans="1:8" ht="30" customHeight="1">
      <c r="A12" s="39"/>
      <c r="B12" s="40"/>
      <c r="C12" s="40"/>
      <c r="D12" s="40"/>
      <c r="E12" s="41"/>
    </row>
    <row r="13" spans="1:8" ht="30" customHeight="1">
      <c r="A13" s="116" t="s">
        <v>73</v>
      </c>
      <c r="B13" s="116"/>
      <c r="D13" s="139" t="s">
        <v>74</v>
      </c>
      <c r="E13" s="139"/>
    </row>
    <row r="14" spans="1:8" ht="30" customHeight="1">
      <c r="A14" s="19"/>
      <c r="B14" s="19"/>
      <c r="D14" s="7"/>
      <c r="E14" s="7"/>
    </row>
    <row r="15" spans="1:8" ht="24.95" customHeight="1">
      <c r="A15" s="24" t="s">
        <v>75</v>
      </c>
      <c r="B15" s="42" t="s">
        <v>76</v>
      </c>
      <c r="C15" s="43" t="s">
        <v>77</v>
      </c>
    </row>
    <row r="16" spans="1:8" ht="24.95" customHeight="1">
      <c r="A16" s="113" t="s">
        <v>107</v>
      </c>
      <c r="B16" s="45">
        <v>347470.5</v>
      </c>
      <c r="C16" s="38">
        <v>102</v>
      </c>
    </row>
    <row r="17" spans="1:3" ht="24.95" customHeight="1">
      <c r="A17" s="113" t="s">
        <v>108</v>
      </c>
      <c r="B17" s="45">
        <v>9245</v>
      </c>
      <c r="C17" s="38"/>
    </row>
    <row r="18" spans="1:3" ht="24.95" customHeight="1">
      <c r="A18" s="113" t="s">
        <v>109</v>
      </c>
      <c r="B18" s="45">
        <v>184582.96</v>
      </c>
      <c r="C18" s="38"/>
    </row>
    <row r="19" spans="1:3" ht="24.95" customHeight="1">
      <c r="A19" s="44" t="s">
        <v>78</v>
      </c>
      <c r="B19" s="45">
        <f>SUM(B16:B18)</f>
        <v>541298.46</v>
      </c>
      <c r="C19" s="38">
        <v>102</v>
      </c>
    </row>
    <row r="20" spans="1:3" ht="24.95" customHeight="1">
      <c r="A20" s="44" t="s">
        <v>79</v>
      </c>
      <c r="B20" s="45">
        <f>B19/C19</f>
        <v>5306.847647058823</v>
      </c>
      <c r="C20" s="38">
        <v>102</v>
      </c>
    </row>
    <row r="21" spans="1:3" ht="24.95" customHeight="1">
      <c r="A21" s="46" t="s">
        <v>80</v>
      </c>
      <c r="B21" s="47">
        <v>243650</v>
      </c>
      <c r="C21" s="48"/>
    </row>
    <row r="22" spans="1:3" ht="24.95" customHeight="1">
      <c r="A22" s="49" t="s">
        <v>81</v>
      </c>
      <c r="B22" s="50">
        <f>B21/C19</f>
        <v>2388.7254901960782</v>
      </c>
      <c r="C22" s="38">
        <v>102</v>
      </c>
    </row>
    <row r="23" spans="1:3" ht="24.95" customHeight="1">
      <c r="A23" s="51" t="s">
        <v>82</v>
      </c>
      <c r="B23" s="52">
        <v>2300</v>
      </c>
      <c r="C23" s="53">
        <v>102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4" sqref="D14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83</v>
      </c>
    </row>
    <row r="2" spans="1:10" ht="30" customHeight="1">
      <c r="A2" s="115" t="s">
        <v>84</v>
      </c>
      <c r="B2" s="115"/>
      <c r="C2" s="115"/>
      <c r="D2" s="115"/>
      <c r="E2" s="6"/>
      <c r="F2" s="6"/>
      <c r="G2" s="6"/>
      <c r="H2" s="6"/>
      <c r="I2" s="6"/>
      <c r="J2" s="6"/>
    </row>
    <row r="3" spans="1:10" ht="30" customHeight="1">
      <c r="A3" s="140" t="s">
        <v>106</v>
      </c>
      <c r="B3" s="140"/>
      <c r="C3" s="140"/>
      <c r="D3" s="140"/>
      <c r="E3" s="6"/>
      <c r="F3" s="6"/>
      <c r="G3" s="6"/>
      <c r="H3" s="6"/>
      <c r="I3" s="6"/>
      <c r="J3" s="6"/>
    </row>
    <row r="4" spans="1:10" ht="30" customHeight="1">
      <c r="A4" s="8" t="s">
        <v>85</v>
      </c>
      <c r="B4" s="9" t="s">
        <v>86</v>
      </c>
      <c r="C4" s="9" t="s">
        <v>87</v>
      </c>
      <c r="D4" s="10" t="s">
        <v>88</v>
      </c>
    </row>
    <row r="5" spans="1:10" ht="30" customHeight="1">
      <c r="A5" s="11" t="s">
        <v>45</v>
      </c>
      <c r="B5" s="12">
        <v>47</v>
      </c>
      <c r="C5" s="13">
        <v>2300</v>
      </c>
      <c r="D5" s="14">
        <f>B5*C5</f>
        <v>108100</v>
      </c>
    </row>
    <row r="6" spans="1:10" ht="30" customHeight="1">
      <c r="A6" s="11" t="s">
        <v>47</v>
      </c>
      <c r="B6" s="12">
        <v>19</v>
      </c>
      <c r="C6" s="13">
        <v>2300</v>
      </c>
      <c r="D6" s="14">
        <f t="shared" ref="D6:D8" si="0">B6*C6</f>
        <v>43700</v>
      </c>
    </row>
    <row r="7" spans="1:10" ht="30" customHeight="1">
      <c r="A7" s="11" t="s">
        <v>50</v>
      </c>
      <c r="B7" s="12">
        <v>25</v>
      </c>
      <c r="C7" s="13">
        <v>2300</v>
      </c>
      <c r="D7" s="14">
        <f t="shared" si="0"/>
        <v>57500</v>
      </c>
    </row>
    <row r="8" spans="1:10" ht="30" customHeight="1">
      <c r="A8" s="11" t="s">
        <v>51</v>
      </c>
      <c r="B8" s="12">
        <v>11</v>
      </c>
      <c r="C8" s="13">
        <v>2300</v>
      </c>
      <c r="D8" s="14">
        <f t="shared" si="0"/>
        <v>25300</v>
      </c>
    </row>
    <row r="9" spans="1:10" ht="30" customHeight="1">
      <c r="A9" s="15" t="s">
        <v>89</v>
      </c>
      <c r="B9" s="16">
        <f>SUM(B5:B8)</f>
        <v>102</v>
      </c>
      <c r="C9" s="20">
        <v>2300</v>
      </c>
      <c r="D9" s="21">
        <f>SUM(D5:D8)</f>
        <v>234600</v>
      </c>
    </row>
    <row r="10" spans="1:10" ht="30" customHeight="1">
      <c r="A10" s="22"/>
      <c r="B10" s="22"/>
      <c r="C10" s="22"/>
      <c r="D10" s="22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9" sqref="D9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90</v>
      </c>
    </row>
    <row r="2" spans="1:10" ht="30" customHeight="1">
      <c r="A2" s="115" t="s">
        <v>91</v>
      </c>
      <c r="B2" s="115"/>
      <c r="C2" s="115"/>
      <c r="D2" s="115"/>
      <c r="E2" s="6"/>
      <c r="F2" s="6"/>
      <c r="G2" s="6"/>
      <c r="H2" s="6"/>
      <c r="I2" s="6"/>
      <c r="J2" s="6"/>
    </row>
    <row r="3" spans="1:10" ht="30" customHeight="1">
      <c r="A3" s="140" t="s">
        <v>106</v>
      </c>
      <c r="B3" s="140"/>
      <c r="C3" s="140"/>
      <c r="D3" s="140"/>
      <c r="E3" s="6"/>
      <c r="F3" s="6"/>
      <c r="G3" s="6"/>
      <c r="H3" s="6"/>
      <c r="I3" s="6"/>
      <c r="J3" s="6"/>
    </row>
    <row r="4" spans="1:10" ht="30" customHeight="1">
      <c r="A4" s="8" t="s">
        <v>92</v>
      </c>
      <c r="B4" s="9" t="s">
        <v>86</v>
      </c>
      <c r="C4" s="9" t="s">
        <v>87</v>
      </c>
      <c r="D4" s="10" t="s">
        <v>88</v>
      </c>
    </row>
    <row r="5" spans="1:10" ht="30" customHeight="1">
      <c r="A5" s="11" t="s">
        <v>59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60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63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64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78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6" t="s">
        <v>93</v>
      </c>
      <c r="B10" s="116"/>
      <c r="C10" s="116"/>
      <c r="D10" s="116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1" t="s">
        <v>110</v>
      </c>
      <c r="B1" s="141"/>
    </row>
    <row r="2" spans="1:2" ht="39.950000000000003" customHeight="1">
      <c r="A2" s="2" t="s">
        <v>85</v>
      </c>
      <c r="B2" s="3"/>
    </row>
    <row r="3" spans="1:2" ht="39.950000000000003" customHeight="1">
      <c r="A3" s="2" t="s">
        <v>94</v>
      </c>
      <c r="B3" s="3">
        <f>原材料补贴基本伙!E59</f>
        <v>223560.00000000015</v>
      </c>
    </row>
    <row r="4" spans="1:2" ht="39.950000000000003" customHeight="1">
      <c r="A4" s="2" t="s">
        <v>95</v>
      </c>
      <c r="B4" s="3">
        <f>人员补贴基本伙!D9</f>
        <v>234600</v>
      </c>
    </row>
    <row r="5" spans="1:2" ht="39.950000000000003" customHeight="1">
      <c r="A5" s="2" t="s">
        <v>96</v>
      </c>
      <c r="B5" s="3">
        <f>SUM(B3:B4)</f>
        <v>458160.00000000012</v>
      </c>
    </row>
    <row r="6" spans="1:2" ht="39.950000000000003" customHeight="1">
      <c r="A6" s="2"/>
      <c r="B6" s="3"/>
    </row>
    <row r="7" spans="1:2" ht="39.950000000000003" customHeight="1">
      <c r="A7" s="2" t="s">
        <v>92</v>
      </c>
      <c r="B7" s="3"/>
    </row>
    <row r="8" spans="1:2" ht="39.950000000000003" customHeight="1">
      <c r="A8" s="2" t="s">
        <v>94</v>
      </c>
      <c r="B8" s="3">
        <f>原材料补贴协作伙!E58</f>
        <v>55890</v>
      </c>
    </row>
    <row r="9" spans="1:2" ht="39.950000000000003" customHeight="1">
      <c r="A9" s="2" t="s">
        <v>95</v>
      </c>
      <c r="B9" s="3">
        <f>人员补贴协作伙!D9</f>
        <v>35800</v>
      </c>
    </row>
    <row r="10" spans="1:2" ht="39.950000000000003" customHeight="1">
      <c r="A10" s="2" t="s">
        <v>96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97</v>
      </c>
      <c r="B12" s="3">
        <f>B3+B8</f>
        <v>279450.00000000012</v>
      </c>
    </row>
    <row r="13" spans="1:2" ht="29.25" customHeight="1">
      <c r="A13" s="4" t="s">
        <v>98</v>
      </c>
      <c r="B13" s="3">
        <f>B4+B9</f>
        <v>270400</v>
      </c>
    </row>
    <row r="14" spans="1:2" ht="31.5" customHeight="1">
      <c r="A14" s="4" t="s">
        <v>99</v>
      </c>
      <c r="B14" s="3">
        <f>SUM(B12:B13)</f>
        <v>549850.00000000012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dcterms:created xsi:type="dcterms:W3CDTF">2006-09-13T11:21:00Z</dcterms:created>
  <dcterms:modified xsi:type="dcterms:W3CDTF">2021-10-13T06:43:15Z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6910D0C86FE945AE963B08DF092DEC28</vt:lpwstr>
  </property>
  <property fmtid="{D5CDD505-2E9C-101B-9397-08002B2CF9AE}" pid="3" name="KSOProductBuildVer">
    <vt:lpwstr>2052-11.1.0.10700</vt:lpwstr>
  </property>
</Properties>
</file>