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B9" i="5" l="1"/>
  <c r="D8" i="5"/>
  <c r="D7" i="5"/>
  <c r="D6" i="5"/>
  <c r="D5" i="5"/>
  <c r="D9" i="5" s="1"/>
  <c r="B9" i="8" s="1"/>
  <c r="B9" i="4"/>
  <c r="D8" i="4"/>
  <c r="D7" i="4"/>
  <c r="D6" i="4"/>
  <c r="D5" i="4"/>
  <c r="B22" i="6"/>
  <c r="B19" i="6"/>
  <c r="B20" i="6" s="1"/>
  <c r="B11" i="6" s="1"/>
  <c r="C11" i="6" s="1"/>
  <c r="B6" i="6"/>
  <c r="C4" i="6"/>
  <c r="E56" i="3"/>
  <c r="E55" i="3"/>
  <c r="E54" i="3"/>
  <c r="E53" i="3"/>
  <c r="E52" i="3"/>
  <c r="E51" i="3"/>
  <c r="E50" i="3"/>
  <c r="E49" i="3"/>
  <c r="E57" i="3" s="1"/>
  <c r="E48" i="3"/>
  <c r="E46" i="3"/>
  <c r="E45" i="3"/>
  <c r="E44" i="3"/>
  <c r="E43" i="3"/>
  <c r="E42" i="3"/>
  <c r="E41" i="3"/>
  <c r="E40" i="3"/>
  <c r="E39" i="3"/>
  <c r="E47" i="3" s="1"/>
  <c r="E38" i="3"/>
  <c r="E23" i="3"/>
  <c r="E22" i="3"/>
  <c r="E21" i="3"/>
  <c r="E20" i="3"/>
  <c r="E19" i="3"/>
  <c r="E18" i="3"/>
  <c r="E17" i="3"/>
  <c r="E16" i="3"/>
  <c r="E24" i="3" s="1"/>
  <c r="E15" i="3"/>
  <c r="E13" i="3"/>
  <c r="E12" i="3"/>
  <c r="E11" i="3"/>
  <c r="E10" i="3"/>
  <c r="E9" i="3"/>
  <c r="E8" i="3"/>
  <c r="E7" i="3"/>
  <c r="E6" i="3"/>
  <c r="E14" i="3" s="1"/>
  <c r="E5" i="3"/>
  <c r="D17" i="10"/>
  <c r="D16" i="10"/>
  <c r="D15" i="10"/>
  <c r="D14" i="10"/>
  <c r="D13" i="10"/>
  <c r="G12" i="10"/>
  <c r="D12" i="10"/>
  <c r="G11" i="10"/>
  <c r="D11" i="10"/>
  <c r="D10" i="10"/>
  <c r="D9" i="10"/>
  <c r="C6" i="10"/>
  <c r="B6" i="10"/>
  <c r="D6" i="10" s="1"/>
  <c r="C4" i="10"/>
  <c r="E57" i="2"/>
  <c r="E56" i="2"/>
  <c r="E55" i="2"/>
  <c r="E54" i="2"/>
  <c r="E53" i="2"/>
  <c r="E52" i="2"/>
  <c r="E51" i="2"/>
  <c r="E50" i="2"/>
  <c r="E58" i="2" s="1"/>
  <c r="E49" i="2"/>
  <c r="E47" i="2"/>
  <c r="E46" i="2"/>
  <c r="E45" i="2"/>
  <c r="E44" i="2"/>
  <c r="E43" i="2"/>
  <c r="E42" i="2"/>
  <c r="E41" i="2"/>
  <c r="E40" i="2"/>
  <c r="E48" i="2" s="1"/>
  <c r="E39" i="2"/>
  <c r="E23" i="2"/>
  <c r="E22" i="2"/>
  <c r="E21" i="2"/>
  <c r="E20" i="2"/>
  <c r="E19" i="2"/>
  <c r="E18" i="2"/>
  <c r="E17" i="2"/>
  <c r="E16" i="2"/>
  <c r="E24" i="2" s="1"/>
  <c r="E15" i="2"/>
  <c r="E13" i="2"/>
  <c r="E12" i="2"/>
  <c r="E11" i="2"/>
  <c r="E10" i="2"/>
  <c r="E9" i="2"/>
  <c r="E8" i="2"/>
  <c r="E7" i="2"/>
  <c r="E6" i="2"/>
  <c r="E14" i="2" s="1"/>
  <c r="E5" i="2"/>
  <c r="D17" i="9"/>
  <c r="D16" i="9"/>
  <c r="D15" i="9"/>
  <c r="D14" i="9"/>
  <c r="D13" i="9"/>
  <c r="D12" i="9"/>
  <c r="D11" i="9"/>
  <c r="D10" i="9"/>
  <c r="D9" i="9"/>
  <c r="D6" i="9"/>
  <c r="C6" i="9"/>
  <c r="B6" i="9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9" i="4" l="1"/>
  <c r="B4" i="8" s="1"/>
  <c r="B13" i="8" s="1"/>
  <c r="E59" i="2"/>
  <c r="B3" i="8" s="1"/>
  <c r="E58" i="3"/>
  <c r="B8" i="8" s="1"/>
  <c r="B10" i="8" s="1"/>
  <c r="D18" i="10"/>
  <c r="E15" i="10" s="1"/>
  <c r="F15" i="10" s="1"/>
  <c r="G15" i="10" s="1"/>
  <c r="D11" i="6"/>
  <c r="D18" i="9"/>
  <c r="E10" i="9" s="1"/>
  <c r="F10" i="9" s="1"/>
  <c r="G10" i="9" s="1"/>
  <c r="E9" i="10" l="1"/>
  <c r="E10" i="10"/>
  <c r="F10" i="10" s="1"/>
  <c r="G10" i="10" s="1"/>
  <c r="E12" i="9"/>
  <c r="F12" i="9" s="1"/>
  <c r="G12" i="9" s="1"/>
  <c r="E15" i="9"/>
  <c r="F15" i="9" s="1"/>
  <c r="G15" i="9" s="1"/>
  <c r="E17" i="9"/>
  <c r="F17" i="9" s="1"/>
  <c r="G17" i="9" s="1"/>
  <c r="E14" i="9"/>
  <c r="F14" i="9" s="1"/>
  <c r="G14" i="9" s="1"/>
  <c r="E17" i="10"/>
  <c r="F17" i="10" s="1"/>
  <c r="G17" i="10" s="1"/>
  <c r="E11" i="9"/>
  <c r="F11" i="9" s="1"/>
  <c r="G11" i="9" s="1"/>
  <c r="E13" i="9"/>
  <c r="F13" i="9" s="1"/>
  <c r="G13" i="9" s="1"/>
  <c r="E14" i="10"/>
  <c r="F14" i="10" s="1"/>
  <c r="G14" i="10" s="1"/>
  <c r="E13" i="10"/>
  <c r="F13" i="10" s="1"/>
  <c r="G13" i="10" s="1"/>
  <c r="E16" i="10"/>
  <c r="F16" i="10" s="1"/>
  <c r="G16" i="10" s="1"/>
  <c r="E9" i="9"/>
  <c r="E16" i="9"/>
  <c r="F16" i="9" s="1"/>
  <c r="G16" i="9" s="1"/>
  <c r="B12" i="8"/>
  <c r="B14" i="8" s="1"/>
  <c r="B5" i="8"/>
  <c r="F9" i="9" l="1"/>
  <c r="E18" i="9"/>
  <c r="F9" i="10"/>
  <c r="E18" i="10"/>
  <c r="G9" i="9" l="1"/>
  <c r="F18" i="9"/>
  <c r="G9" i="10"/>
  <c r="F18" i="10"/>
</calcChain>
</file>

<file path=xl/sharedStrings.xml><?xml version="1.0" encoding="utf-8"?>
<sst xmlns="http://schemas.openxmlformats.org/spreadsheetml/2006/main" count="285" uniqueCount="111">
  <si>
    <t>表一：</t>
  </si>
  <si>
    <t>食堂平抑资金原材料价格补贴计算表——基础资料1</t>
  </si>
  <si>
    <t>大类</t>
  </si>
  <si>
    <t>原材料名称</t>
  </si>
  <si>
    <t>2008年单价
（元/斤）</t>
  </si>
  <si>
    <t>2020年11月份均价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</si>
  <si>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</si>
  <si>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</si>
  <si>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</si>
  <si>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</si>
  <si>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</si>
  <si>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</si>
  <si>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</si>
  <si>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</si>
  <si>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</si>
  <si>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</si>
  <si>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</si>
  <si>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</si>
  <si>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</si>
  <si>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</si>
  <si>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</si>
  <si>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</si>
  <si>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</si>
  <si>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</si>
  <si>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</si>
  <si>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</si>
  <si>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</si>
  <si>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</si>
  <si>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</si>
  <si>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2020年11月份基本伙平抑资金补贴原材料方案表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</si>
  <si>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</si>
  <si>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</si>
  <si>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</si>
  <si>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</si>
  <si>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</si>
  <si>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</si>
  <si>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</si>
  <si>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2020年11月份
原材料用量
（斤）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</si>
  <si>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</si>
  <si>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</si>
  <si>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</si>
  <si>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</si>
  <si>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</si>
  <si>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</si>
  <si>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</si>
  <si>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</si>
  <si>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</si>
  <si>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2020年11月份原材料用量
（斤）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</si>
  <si>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</si>
  <si>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</si>
  <si>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</si>
  <si>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</si>
  <si>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</si>
  <si>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</si>
  <si>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</si>
  <si>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</si>
  <si>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</si>
  <si>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</si>
  <si>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</si>
  <si>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2020年11月份协作基本伙平抑资金补贴原材料方案表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</si>
  <si>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</si>
  <si>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</si>
  <si>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</si>
  <si>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</si>
  <si>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</si>
  <si>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</si>
  <si>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</si>
  <si>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</si>
  <si>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</si>
  <si>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</si>
  <si>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2020年11月份基本伙平抑资金补贴人工成本方案表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</si>
  <si>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</si>
  <si>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</si>
  <si>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</si>
  <si>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</si>
  <si>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</si>
  <si>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2020年11月份食堂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</si>
  <si>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</si>
  <si>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</si>
  <si>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</si>
  <si>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</si>
  <si>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</si>
  <si>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</si>
  <si>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</si>
  <si>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</si>
  <si>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</si>
  <si>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</si>
  <si>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</si>
  <si>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</si>
  <si>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</si>
  <si>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</si>
  <si>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（2020年11月份）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</si>
  <si>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</si>
  <si>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</si>
  <si>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</si>
  <si>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</si>
  <si>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</si>
  <si>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</si>
  <si>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</si>
  <si>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</si>
  <si>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</si>
  <si>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</si>
  <si>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</si>
  <si>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</si>
  <si>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</si>
  <si>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</si>
  <si>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</si>
  <si>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r>
      <t>1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3"/>
        <charset val="134"/>
        <scheme val="minor"/>
      </rPr>
      <t>月份工资</t>
    </r>
    <phoneticPr fontId="11" type="noConversion"/>
  </si>
  <si>
    <t>11月份公积金</t>
    <phoneticPr fontId="11" type="noConversion"/>
  </si>
  <si>
    <t>11月份养老保险</t>
    <phoneticPr fontId="11" type="noConversion"/>
  </si>
  <si>
    <t>2020年11月份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</si>
</sst>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.00_ "/>
    <numFmt numFmtId="178" formatCode="0.00_);[Red]\(0.00\)"/>
    <numFmt numFmtId="179" formatCode="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3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6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6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6" fontId="0" fillId="0" borderId="6" xfId="0" applyNumberFormat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76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20" xfId="3" applyFont="1" applyBorder="1" applyAlignment="1">
      <alignment horizontal="left" vertical="center" indent="1"/>
    </xf>
    <xf numFmtId="179" fontId="0" fillId="0" borderId="20" xfId="0" applyNumberFormat="1" applyFont="1" applyFill="1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0" fontId="0" fillId="0" borderId="5" xfId="1" applyNumberFormat="1" applyFont="1" applyBorder="1" applyAlignment="1">
      <alignment horizontal="right" vertical="center" indent="2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7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7" fontId="0" fillId="0" borderId="0" xfId="0" applyNumberForma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2" borderId="6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right" vertical="center" indent="1"/>
    </xf>
    <xf numFmtId="9" fontId="0" fillId="0" borderId="8" xfId="0" applyNumberForma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6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6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right" vertical="center" indent="1"/>
    </xf>
    <xf numFmtId="0" fontId="6" fillId="0" borderId="5" xfId="3" applyFont="1" applyBorder="1" applyAlignment="1">
      <alignment horizontal="left" vertical="center" indent="2"/>
    </xf>
    <xf numFmtId="177" fontId="0" fillId="0" borderId="20" xfId="0" applyNumberFormat="1" applyBorder="1" applyAlignment="1">
      <alignment horizontal="right" vertical="center" indent="1"/>
    </xf>
    <xf numFmtId="0" fontId="9" fillId="0" borderId="4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5" sqref="B5"/>
    </sheetView>
  </sheetViews>
  <sheetFormatPr defaultColWidth="9" defaultRowHeight="13.5"/>
  <cols>
    <col min="2" max="2" width="17.125" customWidth="1"/>
    <col min="3" max="3" width="14.875" customWidth="1"/>
    <col min="4" max="4" width="18.37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1" ht="21" customHeight="1">
      <c r="A1" s="112" t="s">
        <v>0</v>
      </c>
      <c r="B1" s="112"/>
    </row>
    <row r="2" spans="1:11" ht="21" customHeight="1">
      <c r="A2" s="113" t="s">
        <v>1</v>
      </c>
      <c r="B2" s="113"/>
      <c r="C2" s="113"/>
      <c r="D2" s="113"/>
      <c r="E2" s="113"/>
      <c r="F2" s="113"/>
      <c r="G2" s="113"/>
      <c r="H2" s="113"/>
      <c r="I2" s="6"/>
      <c r="J2" s="6"/>
      <c r="K2" s="6"/>
    </row>
    <row r="3" spans="1:11" ht="21" customHeight="1">
      <c r="B3" s="54"/>
      <c r="C3" s="54"/>
      <c r="D3" s="54"/>
      <c r="E3" s="54"/>
      <c r="F3" s="54"/>
      <c r="G3" s="54"/>
      <c r="H3" s="54"/>
      <c r="I3" s="6"/>
      <c r="J3" s="6"/>
      <c r="K3" s="6"/>
    </row>
    <row r="4" spans="1:11" ht="30" customHeight="1">
      <c r="A4" s="8" t="s">
        <v>2</v>
      </c>
      <c r="B4" s="9" t="s">
        <v>3</v>
      </c>
      <c r="C4" s="36" t="s">
        <v>4</v>
      </c>
      <c r="D4" s="36" t="s">
        <v>5</v>
      </c>
      <c r="E4" s="95" t="s">
        <v>6</v>
      </c>
      <c r="F4" s="9" t="s">
        <v>7</v>
      </c>
      <c r="G4" s="9" t="s">
        <v>8</v>
      </c>
      <c r="H4" s="9" t="s">
        <v>9</v>
      </c>
      <c r="I4" s="105" t="s">
        <v>10</v>
      </c>
    </row>
    <row r="5" spans="1:11" ht="30" customHeight="1">
      <c r="A5" s="96" t="s">
        <v>11</v>
      </c>
      <c r="B5" s="97" t="s">
        <v>12</v>
      </c>
      <c r="C5" s="98">
        <v>1.4641666666666699</v>
      </c>
      <c r="D5" s="45">
        <v>2.58</v>
      </c>
      <c r="E5" s="45">
        <f>D5-C5</f>
        <v>1.1158333333333301</v>
      </c>
      <c r="F5" s="37">
        <f>E5/C5</f>
        <v>0.76209447922594942</v>
      </c>
      <c r="G5" s="12" t="s">
        <v>13</v>
      </c>
      <c r="H5" s="12" t="s">
        <v>13</v>
      </c>
      <c r="I5" s="106">
        <v>0.89388633006236795</v>
      </c>
    </row>
    <row r="6" spans="1:11" ht="30" customHeight="1">
      <c r="A6" s="96" t="s">
        <v>14</v>
      </c>
      <c r="B6" s="97" t="s">
        <v>15</v>
      </c>
      <c r="C6" s="98">
        <v>1.155</v>
      </c>
      <c r="D6" s="45">
        <v>2.38</v>
      </c>
      <c r="E6" s="45">
        <f t="shared" ref="E6:E13" si="0">D6-C6</f>
        <v>1.2249999999999999</v>
      </c>
      <c r="F6" s="37">
        <f t="shared" ref="F6:F13" si="1">E6/C6</f>
        <v>1.0606060606060606</v>
      </c>
      <c r="G6" s="12" t="s">
        <v>13</v>
      </c>
      <c r="H6" s="12" t="s">
        <v>13</v>
      </c>
      <c r="I6" s="106">
        <v>0.824592816104045</v>
      </c>
    </row>
    <row r="7" spans="1:11" ht="30" customHeight="1">
      <c r="A7" s="96" t="s">
        <v>16</v>
      </c>
      <c r="B7" s="97" t="s">
        <v>16</v>
      </c>
      <c r="C7" s="98">
        <v>6.5370833333333298</v>
      </c>
      <c r="D7" s="45">
        <v>5.36</v>
      </c>
      <c r="E7" s="45">
        <f t="shared" si="0"/>
        <v>-1.1770833333333295</v>
      </c>
      <c r="F7" s="37">
        <f t="shared" si="1"/>
        <v>-0.18006246414685398</v>
      </c>
      <c r="G7" s="12" t="s">
        <v>17</v>
      </c>
      <c r="H7" s="12" t="s">
        <v>17</v>
      </c>
      <c r="I7" s="106">
        <v>1.8570661740830601</v>
      </c>
    </row>
    <row r="8" spans="1:11" ht="30" customHeight="1">
      <c r="A8" s="115" t="s">
        <v>18</v>
      </c>
      <c r="B8" s="97" t="s">
        <v>19</v>
      </c>
      <c r="C8" s="98">
        <v>7.4625000000000004</v>
      </c>
      <c r="D8" s="45">
        <v>5.45</v>
      </c>
      <c r="E8" s="45">
        <f t="shared" si="0"/>
        <v>-2.0125000000000002</v>
      </c>
      <c r="F8" s="37">
        <f t="shared" si="1"/>
        <v>-0.26968174204355111</v>
      </c>
      <c r="G8" s="12" t="s">
        <v>17</v>
      </c>
      <c r="H8" s="12" t="s">
        <v>17</v>
      </c>
      <c r="I8" s="106">
        <v>0</v>
      </c>
    </row>
    <row r="9" spans="1:11" ht="30" customHeight="1">
      <c r="A9" s="115"/>
      <c r="B9" s="97" t="s">
        <v>20</v>
      </c>
      <c r="C9" s="98">
        <v>11.2</v>
      </c>
      <c r="D9" s="45">
        <v>39.31</v>
      </c>
      <c r="E9" s="45">
        <f t="shared" si="0"/>
        <v>28.110000000000003</v>
      </c>
      <c r="F9" s="37">
        <f t="shared" si="1"/>
        <v>2.5098214285714291</v>
      </c>
      <c r="G9" s="12" t="s">
        <v>13</v>
      </c>
      <c r="H9" s="12" t="s">
        <v>13</v>
      </c>
      <c r="I9" s="106">
        <v>0</v>
      </c>
    </row>
    <row r="10" spans="1:11" ht="30" customHeight="1">
      <c r="A10" s="115"/>
      <c r="B10" s="97" t="s">
        <v>21</v>
      </c>
      <c r="C10" s="98">
        <v>13.625</v>
      </c>
      <c r="D10" s="45">
        <v>74.099999999999994</v>
      </c>
      <c r="E10" s="45">
        <f t="shared" si="0"/>
        <v>60.474999999999994</v>
      </c>
      <c r="F10" s="37">
        <f t="shared" si="1"/>
        <v>4.4385321100917423</v>
      </c>
      <c r="G10" s="12" t="s">
        <v>13</v>
      </c>
      <c r="H10" s="12" t="s">
        <v>13</v>
      </c>
      <c r="I10" s="106">
        <v>25.6732469215587</v>
      </c>
    </row>
    <row r="11" spans="1:11" ht="30" customHeight="1">
      <c r="A11" s="115"/>
      <c r="B11" s="97" t="s">
        <v>22</v>
      </c>
      <c r="C11" s="98">
        <v>4.5</v>
      </c>
      <c r="D11" s="45">
        <v>6.95</v>
      </c>
      <c r="E11" s="45">
        <f t="shared" si="0"/>
        <v>2.4500000000000002</v>
      </c>
      <c r="F11" s="37">
        <f t="shared" si="1"/>
        <v>0.54444444444444451</v>
      </c>
      <c r="G11" s="12" t="s">
        <v>13</v>
      </c>
      <c r="H11" s="12" t="s">
        <v>13</v>
      </c>
      <c r="I11" s="106">
        <v>2.4079496100517299</v>
      </c>
    </row>
    <row r="12" spans="1:11" ht="30" customHeight="1">
      <c r="A12" s="99" t="s">
        <v>23</v>
      </c>
      <c r="B12" s="97" t="s">
        <v>24</v>
      </c>
      <c r="C12" s="98">
        <v>3.17</v>
      </c>
      <c r="D12" s="45">
        <v>4.0199999999999996</v>
      </c>
      <c r="E12" s="45">
        <f t="shared" si="0"/>
        <v>0.84999999999999964</v>
      </c>
      <c r="F12" s="37">
        <f t="shared" si="1"/>
        <v>0.26813880126182954</v>
      </c>
      <c r="G12" s="12" t="s">
        <v>13</v>
      </c>
      <c r="H12" s="12" t="s">
        <v>13</v>
      </c>
      <c r="I12" s="106">
        <v>1.3927996305622901</v>
      </c>
    </row>
    <row r="13" spans="1:11" ht="30" customHeight="1">
      <c r="A13" s="100" t="s">
        <v>25</v>
      </c>
      <c r="B13" s="101" t="s">
        <v>26</v>
      </c>
      <c r="C13" s="102">
        <v>1.4750000000000001</v>
      </c>
      <c r="D13" s="52">
        <v>2.86</v>
      </c>
      <c r="E13" s="52">
        <f t="shared" si="0"/>
        <v>1.3849999999999998</v>
      </c>
      <c r="F13" s="103">
        <f t="shared" si="1"/>
        <v>0.93898305084745748</v>
      </c>
      <c r="G13" s="104" t="s">
        <v>13</v>
      </c>
      <c r="H13" s="104" t="s">
        <v>13</v>
      </c>
      <c r="I13" s="107">
        <v>0.99089724960402004</v>
      </c>
    </row>
    <row r="14" spans="1:11" ht="30" customHeight="1">
      <c r="A14" s="114" t="s">
        <v>27</v>
      </c>
      <c r="B14" s="114"/>
      <c r="C14" s="114"/>
      <c r="D14" s="114"/>
      <c r="E14" s="114"/>
      <c r="F14" s="114"/>
      <c r="G14" s="114"/>
      <c r="H14" s="114"/>
    </row>
    <row r="15" spans="1:11" ht="30" customHeight="1"/>
    <row r="16" spans="1:11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4" workbookViewId="0">
      <selection activeCell="C20" sqref="C20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6" customWidth="1"/>
    <col min="7" max="7" width="16.75" style="27" customWidth="1"/>
    <col min="8" max="8" width="12.25" customWidth="1"/>
    <col min="9" max="9" width="11.75" customWidth="1"/>
    <col min="10" max="11" width="14.625" customWidth="1"/>
  </cols>
  <sheetData>
    <row r="1" spans="1:7">
      <c r="A1" s="5" t="s">
        <v>28</v>
      </c>
    </row>
    <row r="2" spans="1:7" ht="40.5" customHeight="1">
      <c r="A2" s="116" t="s">
        <v>29</v>
      </c>
      <c r="B2" s="116"/>
      <c r="C2" s="116"/>
      <c r="D2" s="116"/>
      <c r="E2" s="23"/>
      <c r="F2" s="23"/>
      <c r="G2" s="23"/>
    </row>
    <row r="3" spans="1:7" ht="24.95" customHeight="1">
      <c r="A3" s="24" t="s">
        <v>30</v>
      </c>
      <c r="B3" s="25" t="s">
        <v>31</v>
      </c>
      <c r="C3" s="117" t="s">
        <v>32</v>
      </c>
      <c r="D3" s="118"/>
    </row>
    <row r="4" spans="1:7" ht="24.95" customHeight="1">
      <c r="A4" s="28">
        <v>2794500</v>
      </c>
      <c r="B4" s="13">
        <v>2794500</v>
      </c>
      <c r="C4" s="119">
        <f>SUM(A4:B4)</f>
        <v>5589000</v>
      </c>
      <c r="D4" s="120"/>
    </row>
    <row r="5" spans="1:7" ht="55.5" customHeight="1">
      <c r="A5" s="29" t="s">
        <v>33</v>
      </c>
      <c r="B5" s="30" t="s">
        <v>34</v>
      </c>
      <c r="C5" s="30" t="s">
        <v>35</v>
      </c>
      <c r="D5" s="31" t="s">
        <v>36</v>
      </c>
    </row>
    <row r="6" spans="1:7" ht="24.95" customHeight="1">
      <c r="A6" s="32">
        <v>558900</v>
      </c>
      <c r="B6" s="33">
        <f>A6/2</f>
        <v>279450</v>
      </c>
      <c r="C6" s="33">
        <f>B6*0.8</f>
        <v>223560</v>
      </c>
      <c r="D6" s="21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74" t="s">
        <v>3</v>
      </c>
      <c r="B8" s="75" t="s">
        <v>37</v>
      </c>
      <c r="C8" s="76" t="s">
        <v>38</v>
      </c>
      <c r="D8" s="76" t="s">
        <v>39</v>
      </c>
      <c r="E8" s="77" t="s">
        <v>40</v>
      </c>
      <c r="F8" s="77" t="s">
        <v>41</v>
      </c>
      <c r="G8" s="78" t="s">
        <v>42</v>
      </c>
    </row>
    <row r="9" spans="1:7" ht="24.95" customHeight="1">
      <c r="A9" s="79" t="s">
        <v>12</v>
      </c>
      <c r="B9" s="61">
        <v>19650</v>
      </c>
      <c r="C9" s="45">
        <v>2.58</v>
      </c>
      <c r="D9" s="50">
        <f>B9*C9</f>
        <v>50697</v>
      </c>
      <c r="E9" s="93">
        <f>D9/D18</f>
        <v>7.8568913874241919E-2</v>
      </c>
      <c r="F9" s="50">
        <f>E9*C6</f>
        <v>17564.866385725523</v>
      </c>
      <c r="G9" s="108">
        <f>F9/B9</f>
        <v>0.89388633006236762</v>
      </c>
    </row>
    <row r="10" spans="1:7" ht="24.95" customHeight="1">
      <c r="A10" s="79" t="s">
        <v>15</v>
      </c>
      <c r="B10" s="61">
        <v>18150</v>
      </c>
      <c r="C10" s="45">
        <v>2.38</v>
      </c>
      <c r="D10" s="50">
        <f t="shared" ref="D10:D17" si="0">B10*C10</f>
        <v>43197</v>
      </c>
      <c r="E10" s="93">
        <f>D10/D18</f>
        <v>6.6945605708930087E-2</v>
      </c>
      <c r="F10" s="50">
        <f>E10*C6</f>
        <v>14966.35961228841</v>
      </c>
      <c r="G10" s="108">
        <f t="shared" ref="G10:G17" si="1">F10/B10</f>
        <v>0.82459281610404467</v>
      </c>
    </row>
    <row r="11" spans="1:7" ht="24.95" customHeight="1">
      <c r="A11" s="79" t="s">
        <v>16</v>
      </c>
      <c r="B11" s="61">
        <v>10488</v>
      </c>
      <c r="C11" s="45">
        <v>5.36</v>
      </c>
      <c r="D11" s="50">
        <f t="shared" si="0"/>
        <v>56215.68</v>
      </c>
      <c r="E11" s="93">
        <f>D11/D18</f>
        <v>8.7121622981674349E-2</v>
      </c>
      <c r="F11" s="50">
        <f>E11*C6</f>
        <v>19476.910033783119</v>
      </c>
      <c r="G11" s="108">
        <f t="shared" si="1"/>
        <v>1.8570661740830585</v>
      </c>
    </row>
    <row r="12" spans="1:7" ht="24.95" customHeight="1">
      <c r="A12" s="79" t="s">
        <v>19</v>
      </c>
      <c r="B12" s="61">
        <v>8030</v>
      </c>
      <c r="C12" s="45">
        <v>0</v>
      </c>
      <c r="D12" s="50">
        <f t="shared" si="0"/>
        <v>0</v>
      </c>
      <c r="E12" s="93">
        <f>D12/D18</f>
        <v>0</v>
      </c>
      <c r="F12" s="50">
        <f>E12*C6</f>
        <v>0</v>
      </c>
      <c r="G12" s="108">
        <f t="shared" si="1"/>
        <v>0</v>
      </c>
    </row>
    <row r="13" spans="1:7" ht="24.95" customHeight="1">
      <c r="A13" s="79" t="s">
        <v>20</v>
      </c>
      <c r="B13" s="61">
        <v>1523</v>
      </c>
      <c r="C13" s="45">
        <v>0</v>
      </c>
      <c r="D13" s="50">
        <f t="shared" si="0"/>
        <v>0</v>
      </c>
      <c r="E13" s="93">
        <f>D13/D18</f>
        <v>0</v>
      </c>
      <c r="F13" s="50">
        <f>E13*C6</f>
        <v>0</v>
      </c>
      <c r="G13" s="108">
        <f t="shared" si="1"/>
        <v>0</v>
      </c>
    </row>
    <row r="14" spans="1:7" ht="24.95" customHeight="1">
      <c r="A14" s="79" t="s">
        <v>21</v>
      </c>
      <c r="B14" s="61">
        <v>576.25</v>
      </c>
      <c r="C14" s="45">
        <v>74.099999999999994</v>
      </c>
      <c r="D14" s="50">
        <f t="shared" si="0"/>
        <v>42700.125</v>
      </c>
      <c r="E14" s="93">
        <f>D14/D18</f>
        <v>6.617556154297817E-2</v>
      </c>
      <c r="F14" s="50">
        <f>E14*C6</f>
        <v>14794.208538548201</v>
      </c>
      <c r="G14" s="108">
        <f t="shared" si="1"/>
        <v>25.6732469215587</v>
      </c>
    </row>
    <row r="15" spans="1:7" ht="24.95" customHeight="1">
      <c r="A15" s="79" t="s">
        <v>22</v>
      </c>
      <c r="B15" s="61">
        <v>4968</v>
      </c>
      <c r="C15" s="45">
        <v>6.95</v>
      </c>
      <c r="D15" s="50">
        <f t="shared" si="0"/>
        <v>34527.599999999999</v>
      </c>
      <c r="E15" s="93">
        <f>D15/D18</f>
        <v>5.3509991334482816E-2</v>
      </c>
      <c r="F15" s="50">
        <f>E15*C6</f>
        <v>11962.693662736978</v>
      </c>
      <c r="G15" s="108">
        <f t="shared" si="1"/>
        <v>2.4079496100517268</v>
      </c>
    </row>
    <row r="16" spans="1:7" ht="24.95" customHeight="1">
      <c r="A16" s="79" t="s">
        <v>24</v>
      </c>
      <c r="B16" s="61">
        <v>10350</v>
      </c>
      <c r="C16" s="45">
        <v>4.0199999999999996</v>
      </c>
      <c r="D16" s="50">
        <f t="shared" si="0"/>
        <v>41606.999999999993</v>
      </c>
      <c r="E16" s="93">
        <f>D16/D18</f>
        <v>6.4481464377883962E-2</v>
      </c>
      <c r="F16" s="50">
        <f>E16*C6</f>
        <v>14415.476176319738</v>
      </c>
      <c r="G16" s="108">
        <f t="shared" si="1"/>
        <v>1.3927996305622936</v>
      </c>
    </row>
    <row r="17" spans="1:7" ht="24.95" customHeight="1">
      <c r="A17" s="79" t="s">
        <v>26</v>
      </c>
      <c r="B17" s="61">
        <v>131577.20000000001</v>
      </c>
      <c r="C17" s="45">
        <v>2.86</v>
      </c>
      <c r="D17" s="50">
        <f t="shared" si="0"/>
        <v>376310.79200000002</v>
      </c>
      <c r="E17" s="93">
        <f>D17/D18</f>
        <v>0.58319684017980877</v>
      </c>
      <c r="F17" s="50">
        <f>E17*C6</f>
        <v>130379.48559059805</v>
      </c>
      <c r="G17" s="108">
        <f t="shared" si="1"/>
        <v>0.99089724960401981</v>
      </c>
    </row>
    <row r="18" spans="1:7" ht="24.95" customHeight="1">
      <c r="A18" s="81" t="s">
        <v>43</v>
      </c>
      <c r="B18" s="82"/>
      <c r="C18" s="82"/>
      <c r="D18" s="83">
        <f>SUM(D9:D17)</f>
        <v>645255.19699999993</v>
      </c>
      <c r="E18" s="94">
        <f>SUM(E9:E17)</f>
        <v>1</v>
      </c>
      <c r="F18" s="83">
        <f>SUM(F9:F17)</f>
        <v>223560.00000000003</v>
      </c>
      <c r="G18" s="85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43" workbookViewId="0">
      <selection activeCell="E59" sqref="E59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6" customWidth="1"/>
    <col min="5" max="5" width="14.5" style="27" customWidth="1"/>
    <col min="6" max="6" width="12.75" customWidth="1"/>
    <col min="7" max="8" width="14.625" customWidth="1"/>
  </cols>
  <sheetData>
    <row r="1" spans="1:6" ht="20.25" customHeight="1">
      <c r="A1" s="5" t="s">
        <v>44</v>
      </c>
    </row>
    <row r="2" spans="1:6" ht="21" customHeight="1">
      <c r="A2" s="113" t="s">
        <v>45</v>
      </c>
      <c r="B2" s="113"/>
      <c r="C2" s="113"/>
      <c r="D2" s="113"/>
      <c r="E2" s="113"/>
      <c r="F2" s="6"/>
    </row>
    <row r="3" spans="1:6" ht="21" customHeight="1">
      <c r="B3" s="54"/>
      <c r="C3" s="54"/>
      <c r="D3" s="86"/>
      <c r="E3" s="55"/>
      <c r="F3" s="6"/>
    </row>
    <row r="4" spans="1:6" ht="36" customHeight="1">
      <c r="A4" s="56" t="s">
        <v>46</v>
      </c>
      <c r="B4" s="57" t="s">
        <v>3</v>
      </c>
      <c r="C4" s="58" t="s">
        <v>47</v>
      </c>
      <c r="D4" s="87" t="s">
        <v>48</v>
      </c>
      <c r="E4" s="60" t="s">
        <v>39</v>
      </c>
    </row>
    <row r="5" spans="1:6" ht="21" customHeight="1">
      <c r="A5" s="115" t="s">
        <v>49</v>
      </c>
      <c r="B5" s="109" t="s">
        <v>12</v>
      </c>
      <c r="C5" s="12">
        <v>6200</v>
      </c>
      <c r="D5" s="13">
        <v>0.89388633006236795</v>
      </c>
      <c r="E5" s="62">
        <f>C5*D5</f>
        <v>5542.0952463866815</v>
      </c>
    </row>
    <row r="6" spans="1:6" ht="21" customHeight="1">
      <c r="A6" s="115"/>
      <c r="B6" s="109" t="s">
        <v>15</v>
      </c>
      <c r="C6" s="12">
        <v>6350</v>
      </c>
      <c r="D6" s="13">
        <v>0.824592816104045</v>
      </c>
      <c r="E6" s="62">
        <f t="shared" ref="E6:E13" si="0">C6*D6</f>
        <v>5236.1643822606857</v>
      </c>
    </row>
    <row r="7" spans="1:6" ht="21" customHeight="1">
      <c r="A7" s="115"/>
      <c r="B7" s="109" t="s">
        <v>16</v>
      </c>
      <c r="C7" s="12">
        <v>3422.4</v>
      </c>
      <c r="D7" s="13">
        <v>1.8570661740830601</v>
      </c>
      <c r="E7" s="62">
        <f t="shared" si="0"/>
        <v>6355.6232741818649</v>
      </c>
    </row>
    <row r="8" spans="1:6" ht="21" customHeight="1">
      <c r="A8" s="115"/>
      <c r="B8" s="109" t="s">
        <v>19</v>
      </c>
      <c r="C8" s="12">
        <v>2740</v>
      </c>
      <c r="D8" s="13">
        <v>0</v>
      </c>
      <c r="E8" s="62">
        <f t="shared" si="0"/>
        <v>0</v>
      </c>
    </row>
    <row r="9" spans="1:6" ht="21" customHeight="1">
      <c r="A9" s="115"/>
      <c r="B9" s="109" t="s">
        <v>20</v>
      </c>
      <c r="C9" s="12">
        <v>553.29999999999995</v>
      </c>
      <c r="D9" s="13">
        <v>0</v>
      </c>
      <c r="E9" s="62">
        <f t="shared" si="0"/>
        <v>0</v>
      </c>
    </row>
    <row r="10" spans="1:6" ht="21" customHeight="1">
      <c r="A10" s="115"/>
      <c r="B10" s="109" t="s">
        <v>21</v>
      </c>
      <c r="C10" s="12">
        <v>113.25</v>
      </c>
      <c r="D10" s="13">
        <v>25.6732469215587</v>
      </c>
      <c r="E10" s="62">
        <f t="shared" si="0"/>
        <v>2907.4952138665226</v>
      </c>
    </row>
    <row r="11" spans="1:6" ht="21" customHeight="1">
      <c r="A11" s="115"/>
      <c r="B11" s="109" t="s">
        <v>22</v>
      </c>
      <c r="C11" s="12">
        <v>3060</v>
      </c>
      <c r="D11" s="13">
        <v>2.4079496100517299</v>
      </c>
      <c r="E11" s="62">
        <f t="shared" si="0"/>
        <v>7368.3258067582938</v>
      </c>
    </row>
    <row r="12" spans="1:6" ht="21" customHeight="1">
      <c r="A12" s="115"/>
      <c r="B12" s="109" t="s">
        <v>24</v>
      </c>
      <c r="C12" s="12">
        <v>3285</v>
      </c>
      <c r="D12" s="13">
        <v>1.3927996305622901</v>
      </c>
      <c r="E12" s="62">
        <f t="shared" si="0"/>
        <v>4575.3467863971227</v>
      </c>
    </row>
    <row r="13" spans="1:6" ht="21" customHeight="1">
      <c r="A13" s="115"/>
      <c r="B13" s="109" t="s">
        <v>26</v>
      </c>
      <c r="C13" s="12">
        <v>113448.2</v>
      </c>
      <c r="D13" s="13">
        <v>0.99089724960402004</v>
      </c>
      <c r="E13" s="62">
        <f t="shared" si="0"/>
        <v>112415.50935252679</v>
      </c>
    </row>
    <row r="14" spans="1:6" ht="21" customHeight="1">
      <c r="A14" s="115"/>
      <c r="B14" s="121" t="s">
        <v>50</v>
      </c>
      <c r="C14" s="121"/>
      <c r="D14" s="121"/>
      <c r="E14" s="63">
        <f>SUM(E5:E13)</f>
        <v>144400.56006237795</v>
      </c>
    </row>
    <row r="15" spans="1:6" ht="21" customHeight="1">
      <c r="A15" s="115" t="s">
        <v>51</v>
      </c>
      <c r="B15" s="109" t="s">
        <v>12</v>
      </c>
      <c r="C15" s="88">
        <v>4550</v>
      </c>
      <c r="D15" s="13">
        <v>0.89388633006236795</v>
      </c>
      <c r="E15" s="62">
        <f>C15*D15</f>
        <v>4067.1828017837743</v>
      </c>
    </row>
    <row r="16" spans="1:6" ht="21" customHeight="1">
      <c r="A16" s="115"/>
      <c r="B16" s="109" t="s">
        <v>15</v>
      </c>
      <c r="C16" s="88">
        <v>5200</v>
      </c>
      <c r="D16" s="13">
        <v>0.824592816104045</v>
      </c>
      <c r="E16" s="62">
        <f t="shared" ref="E16:E23" si="1">C16*D16</f>
        <v>4287.8826437410344</v>
      </c>
    </row>
    <row r="17" spans="1:5" ht="21" customHeight="1">
      <c r="A17" s="115"/>
      <c r="B17" s="109" t="s">
        <v>16</v>
      </c>
      <c r="C17" s="88">
        <v>2097.6</v>
      </c>
      <c r="D17" s="13">
        <v>1.8570661740830601</v>
      </c>
      <c r="E17" s="62">
        <f t="shared" si="1"/>
        <v>3895.3820067566267</v>
      </c>
    </row>
    <row r="18" spans="1:5" ht="21" customHeight="1">
      <c r="A18" s="115"/>
      <c r="B18" s="109" t="s">
        <v>19</v>
      </c>
      <c r="C18" s="88">
        <v>1060</v>
      </c>
      <c r="D18" s="13">
        <v>0</v>
      </c>
      <c r="E18" s="62">
        <f t="shared" si="1"/>
        <v>0</v>
      </c>
    </row>
    <row r="19" spans="1:5" ht="21" customHeight="1">
      <c r="A19" s="115"/>
      <c r="B19" s="109" t="s">
        <v>20</v>
      </c>
      <c r="C19" s="88">
        <v>897.4</v>
      </c>
      <c r="D19" s="13">
        <v>0</v>
      </c>
      <c r="E19" s="62">
        <f t="shared" si="1"/>
        <v>0</v>
      </c>
    </row>
    <row r="20" spans="1:5" ht="21" customHeight="1">
      <c r="A20" s="115"/>
      <c r="B20" s="109" t="s">
        <v>21</v>
      </c>
      <c r="C20" s="88">
        <v>165</v>
      </c>
      <c r="D20" s="13">
        <v>25.6732469215587</v>
      </c>
      <c r="E20" s="62">
        <f t="shared" si="1"/>
        <v>4236.0857420571856</v>
      </c>
    </row>
    <row r="21" spans="1:5" ht="21" customHeight="1">
      <c r="A21" s="115"/>
      <c r="B21" s="109" t="s">
        <v>22</v>
      </c>
      <c r="C21" s="88">
        <v>200</v>
      </c>
      <c r="D21" s="13">
        <v>2.4079496100517299</v>
      </c>
      <c r="E21" s="62">
        <f t="shared" si="1"/>
        <v>481.58992201034596</v>
      </c>
    </row>
    <row r="22" spans="1:5" ht="21" customHeight="1">
      <c r="A22" s="115"/>
      <c r="B22" s="109" t="s">
        <v>24</v>
      </c>
      <c r="C22" s="88">
        <v>1845</v>
      </c>
      <c r="D22" s="13">
        <v>1.3927996305622901</v>
      </c>
      <c r="E22" s="62">
        <f t="shared" si="1"/>
        <v>2569.7153183874252</v>
      </c>
    </row>
    <row r="23" spans="1:5" ht="21" customHeight="1">
      <c r="A23" s="115"/>
      <c r="B23" s="109" t="s">
        <v>26</v>
      </c>
      <c r="C23" s="88">
        <v>18129</v>
      </c>
      <c r="D23" s="13">
        <v>0.99089724960402004</v>
      </c>
      <c r="E23" s="62">
        <f t="shared" si="1"/>
        <v>17963.976238071278</v>
      </c>
    </row>
    <row r="24" spans="1:5" ht="21" customHeight="1">
      <c r="A24" s="124"/>
      <c r="B24" s="122" t="s">
        <v>50</v>
      </c>
      <c r="C24" s="122"/>
      <c r="D24" s="122"/>
      <c r="E24" s="65">
        <f>SUM(E15:E23)</f>
        <v>37501.814672807668</v>
      </c>
    </row>
    <row r="25" spans="1:5" ht="21" customHeight="1">
      <c r="A25" s="114" t="s">
        <v>52</v>
      </c>
      <c r="B25" s="114"/>
      <c r="C25" s="114"/>
      <c r="D25" s="114"/>
      <c r="E25" s="114"/>
    </row>
    <row r="26" spans="1:5" ht="21" customHeight="1">
      <c r="A26" s="66"/>
      <c r="B26" s="67"/>
      <c r="C26" s="89"/>
      <c r="D26" s="90"/>
      <c r="E26" s="70"/>
    </row>
    <row r="27" spans="1:5" ht="21" customHeight="1">
      <c r="A27" s="66"/>
      <c r="B27" s="67"/>
      <c r="C27" s="89"/>
      <c r="D27" s="90"/>
      <c r="E27" s="70"/>
    </row>
    <row r="28" spans="1:5" ht="21" customHeight="1">
      <c r="A28" s="66"/>
      <c r="B28" s="67"/>
      <c r="C28" s="89"/>
      <c r="D28" s="90"/>
      <c r="E28" s="70"/>
    </row>
    <row r="29" spans="1:5" ht="21" customHeight="1">
      <c r="A29" s="66"/>
      <c r="B29" s="67"/>
      <c r="C29" s="89"/>
      <c r="D29" s="90"/>
      <c r="E29" s="70"/>
    </row>
    <row r="30" spans="1:5" ht="21" customHeight="1">
      <c r="E30" s="70"/>
    </row>
    <row r="31" spans="1:5" ht="21" customHeight="1">
      <c r="E31" s="70"/>
    </row>
    <row r="32" spans="1:5" ht="21" customHeight="1">
      <c r="E32" s="70"/>
    </row>
    <row r="33" spans="1:5" ht="21" customHeight="1">
      <c r="E33" s="70"/>
    </row>
    <row r="34" spans="1:5" ht="21" customHeight="1">
      <c r="A34" s="66"/>
      <c r="B34" s="67"/>
      <c r="C34" s="89"/>
      <c r="D34" s="90"/>
      <c r="E34" s="70"/>
    </row>
    <row r="35" spans="1:5" ht="21" customHeight="1">
      <c r="A35" s="5" t="s">
        <v>53</v>
      </c>
    </row>
    <row r="36" spans="1:5" ht="21" customHeight="1">
      <c r="A36" s="113" t="s">
        <v>45</v>
      </c>
      <c r="B36" s="113"/>
      <c r="C36" s="113"/>
      <c r="D36" s="113"/>
      <c r="E36" s="113"/>
    </row>
    <row r="37" spans="1:5" ht="21" customHeight="1">
      <c r="B37" s="54"/>
      <c r="C37" s="54"/>
      <c r="D37" s="86"/>
      <c r="E37" s="55"/>
    </row>
    <row r="38" spans="1:5" ht="36" customHeight="1">
      <c r="A38" s="56" t="s">
        <v>46</v>
      </c>
      <c r="B38" s="57" t="s">
        <v>3</v>
      </c>
      <c r="C38" s="58" t="s">
        <v>47</v>
      </c>
      <c r="D38" s="87" t="s">
        <v>48</v>
      </c>
      <c r="E38" s="60" t="s">
        <v>39</v>
      </c>
    </row>
    <row r="39" spans="1:5" ht="21" customHeight="1">
      <c r="A39" s="115" t="s">
        <v>54</v>
      </c>
      <c r="B39" s="109" t="s">
        <v>12</v>
      </c>
      <c r="C39" s="12">
        <v>4400</v>
      </c>
      <c r="D39" s="13">
        <v>0.89388633006236795</v>
      </c>
      <c r="E39" s="62">
        <f>C39*D39</f>
        <v>3933.0998522744189</v>
      </c>
    </row>
    <row r="40" spans="1:5" ht="21" customHeight="1">
      <c r="A40" s="115"/>
      <c r="B40" s="109" t="s">
        <v>15</v>
      </c>
      <c r="C40" s="12">
        <v>4300</v>
      </c>
      <c r="D40" s="13">
        <v>0.824592816104045</v>
      </c>
      <c r="E40" s="62">
        <f t="shared" ref="E40:E47" si="2">C40*D40</f>
        <v>3545.7491092473933</v>
      </c>
    </row>
    <row r="41" spans="1:5" ht="21" customHeight="1">
      <c r="A41" s="115"/>
      <c r="B41" s="109" t="s">
        <v>16</v>
      </c>
      <c r="C41" s="12">
        <v>2392</v>
      </c>
      <c r="D41" s="13">
        <v>1.8570661740830601</v>
      </c>
      <c r="E41" s="62">
        <f t="shared" si="2"/>
        <v>4442.1022884066797</v>
      </c>
    </row>
    <row r="42" spans="1:5" ht="21" customHeight="1">
      <c r="A42" s="115"/>
      <c r="B42" s="109" t="s">
        <v>19</v>
      </c>
      <c r="C42" s="12">
        <v>1680</v>
      </c>
      <c r="D42" s="13">
        <v>0</v>
      </c>
      <c r="E42" s="62">
        <f t="shared" si="2"/>
        <v>0</v>
      </c>
    </row>
    <row r="43" spans="1:5" ht="21" customHeight="1">
      <c r="A43" s="115"/>
      <c r="B43" s="109" t="s">
        <v>20</v>
      </c>
      <c r="C43" s="12">
        <v>72.3</v>
      </c>
      <c r="D43" s="13">
        <v>0</v>
      </c>
      <c r="E43" s="62">
        <f t="shared" si="2"/>
        <v>0</v>
      </c>
    </row>
    <row r="44" spans="1:5" ht="21" customHeight="1">
      <c r="A44" s="115"/>
      <c r="B44" s="109" t="s">
        <v>21</v>
      </c>
      <c r="C44" s="12">
        <v>250</v>
      </c>
      <c r="D44" s="13">
        <v>25.6732469215587</v>
      </c>
      <c r="E44" s="62">
        <f t="shared" si="2"/>
        <v>6418.3117303896752</v>
      </c>
    </row>
    <row r="45" spans="1:5" ht="21" customHeight="1">
      <c r="A45" s="115"/>
      <c r="B45" s="109" t="s">
        <v>22</v>
      </c>
      <c r="C45" s="12">
        <v>1328</v>
      </c>
      <c r="D45" s="13">
        <v>2.4079496100517299</v>
      </c>
      <c r="E45" s="62">
        <f t="shared" si="2"/>
        <v>3197.7570821486975</v>
      </c>
    </row>
    <row r="46" spans="1:5" ht="21" customHeight="1">
      <c r="A46" s="115"/>
      <c r="B46" s="109" t="s">
        <v>24</v>
      </c>
      <c r="C46" s="12">
        <v>2835</v>
      </c>
      <c r="D46" s="13">
        <v>1.3927996305622901</v>
      </c>
      <c r="E46" s="62">
        <f t="shared" si="2"/>
        <v>3948.5869526440924</v>
      </c>
    </row>
    <row r="47" spans="1:5" ht="21" customHeight="1">
      <c r="A47" s="115"/>
      <c r="B47" s="109" t="s">
        <v>26</v>
      </c>
      <c r="C47" s="12">
        <v>0</v>
      </c>
      <c r="D47" s="13">
        <v>0.99089724960402004</v>
      </c>
      <c r="E47" s="62">
        <f t="shared" si="2"/>
        <v>0</v>
      </c>
    </row>
    <row r="48" spans="1:5" ht="21" customHeight="1">
      <c r="A48" s="115"/>
      <c r="B48" s="121" t="s">
        <v>50</v>
      </c>
      <c r="C48" s="121"/>
      <c r="D48" s="121"/>
      <c r="E48" s="63">
        <f>SUM(E39:E47)</f>
        <v>25485.607015110956</v>
      </c>
    </row>
    <row r="49" spans="1:6" ht="21" customHeight="1">
      <c r="A49" s="115" t="s">
        <v>55</v>
      </c>
      <c r="B49" s="109" t="s">
        <v>12</v>
      </c>
      <c r="C49" s="12">
        <v>4500</v>
      </c>
      <c r="D49" s="13">
        <v>0.89388633006236795</v>
      </c>
      <c r="E49" s="62">
        <f>C49*D49</f>
        <v>4022.4884852806558</v>
      </c>
    </row>
    <row r="50" spans="1:6" ht="21" customHeight="1">
      <c r="A50" s="115"/>
      <c r="B50" s="109" t="s">
        <v>15</v>
      </c>
      <c r="C50" s="12">
        <v>2300</v>
      </c>
      <c r="D50" s="13">
        <v>0.824592816104045</v>
      </c>
      <c r="E50" s="62">
        <f t="shared" ref="E50:E57" si="3">C50*D50</f>
        <v>1896.5634770393035</v>
      </c>
    </row>
    <row r="51" spans="1:6" ht="21" customHeight="1">
      <c r="A51" s="115"/>
      <c r="B51" s="109" t="s">
        <v>16</v>
      </c>
      <c r="C51" s="12">
        <v>2576</v>
      </c>
      <c r="D51" s="13">
        <v>1.8570661740830601</v>
      </c>
      <c r="E51" s="62">
        <f t="shared" si="3"/>
        <v>4783.802464437963</v>
      </c>
    </row>
    <row r="52" spans="1:6" ht="21" customHeight="1">
      <c r="A52" s="115"/>
      <c r="B52" s="109" t="s">
        <v>19</v>
      </c>
      <c r="C52" s="12">
        <v>2550</v>
      </c>
      <c r="D52" s="13">
        <v>0</v>
      </c>
      <c r="E52" s="62">
        <f t="shared" si="3"/>
        <v>0</v>
      </c>
    </row>
    <row r="53" spans="1:6" ht="21" customHeight="1">
      <c r="A53" s="115"/>
      <c r="B53" s="109" t="s">
        <v>20</v>
      </c>
      <c r="C53" s="12">
        <v>0</v>
      </c>
      <c r="D53" s="13">
        <v>0</v>
      </c>
      <c r="E53" s="62">
        <f t="shared" si="3"/>
        <v>0</v>
      </c>
    </row>
    <row r="54" spans="1:6" ht="21" customHeight="1">
      <c r="A54" s="115"/>
      <c r="B54" s="109" t="s">
        <v>21</v>
      </c>
      <c r="C54" s="12">
        <v>48</v>
      </c>
      <c r="D54" s="13">
        <v>25.6732469215587</v>
      </c>
      <c r="E54" s="62">
        <f t="shared" si="3"/>
        <v>1232.3158522348176</v>
      </c>
    </row>
    <row r="55" spans="1:6" ht="21" customHeight="1">
      <c r="A55" s="115"/>
      <c r="B55" s="109" t="s">
        <v>22</v>
      </c>
      <c r="C55" s="12">
        <v>380</v>
      </c>
      <c r="D55" s="13">
        <v>2.4079496100517299</v>
      </c>
      <c r="E55" s="62">
        <f t="shared" si="3"/>
        <v>915.02085181965742</v>
      </c>
    </row>
    <row r="56" spans="1:6" ht="21" customHeight="1">
      <c r="A56" s="115"/>
      <c r="B56" s="109" t="s">
        <v>24</v>
      </c>
      <c r="C56" s="12">
        <v>2385</v>
      </c>
      <c r="D56" s="13">
        <v>1.3927996305622901</v>
      </c>
      <c r="E56" s="62">
        <f t="shared" si="3"/>
        <v>3321.8271188910617</v>
      </c>
    </row>
    <row r="57" spans="1:6" ht="21" customHeight="1">
      <c r="A57" s="115"/>
      <c r="B57" s="109" t="s">
        <v>26</v>
      </c>
      <c r="C57" s="12">
        <v>0</v>
      </c>
      <c r="D57" s="13">
        <v>0.99089724960402004</v>
      </c>
      <c r="E57" s="62">
        <f t="shared" si="3"/>
        <v>0</v>
      </c>
    </row>
    <row r="58" spans="1:6" ht="21" customHeight="1">
      <c r="A58" s="115"/>
      <c r="B58" s="121" t="s">
        <v>50</v>
      </c>
      <c r="C58" s="121"/>
      <c r="D58" s="121"/>
      <c r="E58" s="91">
        <f>SUM(E49:E57)</f>
        <v>16172.01824970346</v>
      </c>
    </row>
    <row r="59" spans="1:6" ht="21" customHeight="1">
      <c r="A59" s="123" t="s">
        <v>56</v>
      </c>
      <c r="B59" s="122"/>
      <c r="C59" s="122"/>
      <c r="D59" s="122"/>
      <c r="E59" s="92">
        <f>E14+E24+E48+E58</f>
        <v>223560.00000000003</v>
      </c>
      <c r="F59" s="1"/>
    </row>
    <row r="60" spans="1:6" ht="30" customHeight="1">
      <c r="A60" s="114" t="s">
        <v>57</v>
      </c>
      <c r="B60" s="114"/>
      <c r="C60" s="114"/>
      <c r="D60" s="114"/>
      <c r="E60" s="114"/>
    </row>
    <row r="61" spans="1:6" ht="30" customHeight="1"/>
    <row r="62" spans="1:6" ht="30" customHeight="1"/>
    <row r="63" spans="1:6" ht="30" customHeight="1"/>
    <row r="64" spans="1:6" ht="30" customHeight="1"/>
    <row r="65" ht="30" customHeight="1"/>
  </sheetData>
  <mergeCells count="13">
    <mergeCell ref="B48:D48"/>
    <mergeCell ref="B58:D58"/>
    <mergeCell ref="A59:D59"/>
    <mergeCell ref="A60:E60"/>
    <mergeCell ref="A5:A14"/>
    <mergeCell ref="A15:A24"/>
    <mergeCell ref="A39:A48"/>
    <mergeCell ref="A49:A58"/>
    <mergeCell ref="A2:E2"/>
    <mergeCell ref="B14:D14"/>
    <mergeCell ref="B24:D24"/>
    <mergeCell ref="A25:E25"/>
    <mergeCell ref="A36:E36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3" workbookViewId="0">
      <selection activeCell="I15" sqref="I15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6" customWidth="1"/>
    <col min="7" max="7" width="17.625" style="27" customWidth="1"/>
    <col min="8" max="8" width="12.875" customWidth="1"/>
    <col min="9" max="9" width="11.75" customWidth="1"/>
    <col min="10" max="11" width="14.625" customWidth="1"/>
  </cols>
  <sheetData>
    <row r="1" spans="1:9">
      <c r="A1" s="5" t="s">
        <v>58</v>
      </c>
    </row>
    <row r="2" spans="1:9" ht="40.5" customHeight="1">
      <c r="A2" s="116" t="s">
        <v>59</v>
      </c>
      <c r="B2" s="116"/>
      <c r="C2" s="116"/>
      <c r="D2" s="116"/>
      <c r="E2" s="23"/>
      <c r="F2" s="23"/>
      <c r="G2" s="23"/>
    </row>
    <row r="3" spans="1:9" ht="24.95" customHeight="1">
      <c r="A3" s="24" t="s">
        <v>30</v>
      </c>
      <c r="B3" s="25" t="s">
        <v>31</v>
      </c>
      <c r="C3" s="117" t="s">
        <v>32</v>
      </c>
      <c r="D3" s="118"/>
    </row>
    <row r="4" spans="1:9" ht="24.95" customHeight="1">
      <c r="A4" s="28">
        <v>2794500</v>
      </c>
      <c r="B4" s="13">
        <v>2794500</v>
      </c>
      <c r="C4" s="119">
        <f>SUM(A4:B4)</f>
        <v>5589000</v>
      </c>
      <c r="D4" s="120"/>
    </row>
    <row r="5" spans="1:9" ht="55.5" customHeight="1">
      <c r="A5" s="29" t="s">
        <v>33</v>
      </c>
      <c r="B5" s="30" t="s">
        <v>34</v>
      </c>
      <c r="C5" s="30" t="s">
        <v>35</v>
      </c>
      <c r="D5" s="31" t="s">
        <v>36</v>
      </c>
    </row>
    <row r="6" spans="1:9" ht="24.95" customHeight="1">
      <c r="A6" s="32">
        <v>558900</v>
      </c>
      <c r="B6" s="33">
        <f>A6/2</f>
        <v>279450</v>
      </c>
      <c r="C6" s="33">
        <f>B6*0.8</f>
        <v>223560</v>
      </c>
      <c r="D6" s="21">
        <f>B6*0.2</f>
        <v>55890</v>
      </c>
    </row>
    <row r="7" spans="1:9" ht="20.100000000000001" customHeight="1">
      <c r="A7" s="6"/>
      <c r="B7" s="6"/>
      <c r="C7" s="6"/>
      <c r="D7" s="6"/>
      <c r="E7" s="6"/>
      <c r="F7" s="6"/>
    </row>
    <row r="8" spans="1:9" ht="50.25" customHeight="1">
      <c r="A8" s="74" t="s">
        <v>3</v>
      </c>
      <c r="B8" s="75" t="s">
        <v>37</v>
      </c>
      <c r="C8" s="76" t="s">
        <v>38</v>
      </c>
      <c r="D8" s="76" t="s">
        <v>39</v>
      </c>
      <c r="E8" s="77" t="s">
        <v>40</v>
      </c>
      <c r="F8" s="77" t="s">
        <v>41</v>
      </c>
      <c r="G8" s="78" t="s">
        <v>42</v>
      </c>
    </row>
    <row r="9" spans="1:9" ht="24.95" customHeight="1">
      <c r="A9" s="79" t="s">
        <v>12</v>
      </c>
      <c r="B9" s="61">
        <v>27550</v>
      </c>
      <c r="C9" s="45">
        <v>2.58</v>
      </c>
      <c r="D9" s="50">
        <f>C9*B9</f>
        <v>71079</v>
      </c>
      <c r="E9" s="80">
        <f>D9/D18</f>
        <v>0.25232977713741628</v>
      </c>
      <c r="F9" s="50">
        <f>E9*D6</f>
        <v>14102.711244210195</v>
      </c>
      <c r="G9" s="108">
        <f>F9/B9</f>
        <v>0.51189514498040634</v>
      </c>
      <c r="H9" s="1"/>
      <c r="I9" s="26"/>
    </row>
    <row r="10" spans="1:9" ht="24.95" customHeight="1">
      <c r="A10" s="79" t="s">
        <v>15</v>
      </c>
      <c r="B10" s="61">
        <v>6900</v>
      </c>
      <c r="C10" s="45">
        <v>2.38</v>
      </c>
      <c r="D10" s="50">
        <f t="shared" ref="D10:D17" si="0">C10*B10</f>
        <v>16422</v>
      </c>
      <c r="E10" s="80">
        <f>D10/D18</f>
        <v>5.8297944542701083E-2</v>
      </c>
      <c r="F10" s="50">
        <f>E10*D6</f>
        <v>3258.2721204915633</v>
      </c>
      <c r="G10" s="108">
        <f t="shared" ref="G10:G17" si="1">F10/B10</f>
        <v>0.47221335079587873</v>
      </c>
      <c r="H10" s="1"/>
      <c r="I10" s="26"/>
    </row>
    <row r="11" spans="1:9" ht="24.95" customHeight="1">
      <c r="A11" s="79" t="s">
        <v>16</v>
      </c>
      <c r="B11" s="61">
        <v>6918.4</v>
      </c>
      <c r="C11" s="45">
        <v>0</v>
      </c>
      <c r="D11" s="50">
        <f t="shared" si="0"/>
        <v>0</v>
      </c>
      <c r="E11" s="80">
        <v>0</v>
      </c>
      <c r="F11" s="50">
        <v>0</v>
      </c>
      <c r="G11" s="108">
        <f t="shared" si="1"/>
        <v>0</v>
      </c>
      <c r="H11" s="1"/>
      <c r="I11" s="26"/>
    </row>
    <row r="12" spans="1:9" ht="24.95" customHeight="1">
      <c r="A12" s="79" t="s">
        <v>19</v>
      </c>
      <c r="B12" s="61">
        <v>6496</v>
      </c>
      <c r="C12" s="45">
        <v>0</v>
      </c>
      <c r="D12" s="50">
        <f t="shared" si="0"/>
        <v>0</v>
      </c>
      <c r="E12" s="80">
        <v>0</v>
      </c>
      <c r="F12" s="50">
        <v>0</v>
      </c>
      <c r="G12" s="108">
        <f t="shared" si="1"/>
        <v>0</v>
      </c>
      <c r="H12" s="1"/>
      <c r="I12" s="26"/>
    </row>
    <row r="13" spans="1:9" ht="24.95" customHeight="1">
      <c r="A13" s="79" t="s">
        <v>20</v>
      </c>
      <c r="B13" s="61">
        <v>105</v>
      </c>
      <c r="C13" s="45">
        <v>39.31</v>
      </c>
      <c r="D13" s="50">
        <f t="shared" si="0"/>
        <v>4127.55</v>
      </c>
      <c r="E13" s="80">
        <f>D13/D18</f>
        <v>1.4652763426941046E-2</v>
      </c>
      <c r="F13" s="50">
        <f>E13*D6</f>
        <v>818.94294793173503</v>
      </c>
      <c r="G13" s="108">
        <f t="shared" si="1"/>
        <v>7.7994566469689053</v>
      </c>
      <c r="H13" s="1"/>
      <c r="I13" s="26"/>
    </row>
    <row r="14" spans="1:9" ht="24.95" customHeight="1">
      <c r="A14" s="79" t="s">
        <v>21</v>
      </c>
      <c r="B14" s="61">
        <v>230</v>
      </c>
      <c r="C14" s="45">
        <v>74.099999999999994</v>
      </c>
      <c r="D14" s="50">
        <f t="shared" si="0"/>
        <v>17043</v>
      </c>
      <c r="E14" s="80">
        <f>D14/D18</f>
        <v>6.0502488664063728E-2</v>
      </c>
      <c r="F14" s="50">
        <f>E14*D6</f>
        <v>3381.4840914345218</v>
      </c>
      <c r="G14" s="108">
        <f t="shared" si="1"/>
        <v>14.702104745367485</v>
      </c>
      <c r="H14" s="1"/>
      <c r="I14" s="26"/>
    </row>
    <row r="15" spans="1:9" ht="24.95" customHeight="1">
      <c r="A15" s="79" t="s">
        <v>22</v>
      </c>
      <c r="B15" s="61">
        <v>3760</v>
      </c>
      <c r="C15" s="45">
        <v>6.95</v>
      </c>
      <c r="D15" s="50">
        <f t="shared" si="0"/>
        <v>26132</v>
      </c>
      <c r="E15" s="80">
        <f>D15/D18</f>
        <v>9.2768352623910894E-2</v>
      </c>
      <c r="F15" s="50">
        <f>E15*D6</f>
        <v>5184.8232281503797</v>
      </c>
      <c r="G15" s="108">
        <f t="shared" si="1"/>
        <v>1.3789423479123351</v>
      </c>
      <c r="H15" s="1"/>
      <c r="I15" s="26"/>
    </row>
    <row r="16" spans="1:9" ht="24.95" customHeight="1">
      <c r="A16" s="79" t="s">
        <v>24</v>
      </c>
      <c r="B16" s="61">
        <v>6705</v>
      </c>
      <c r="C16" s="45">
        <v>4.0199999999999996</v>
      </c>
      <c r="D16" s="50">
        <f t="shared" si="0"/>
        <v>26954.1</v>
      </c>
      <c r="E16" s="80">
        <f>D16/D18</f>
        <v>9.5686799841579545E-2</v>
      </c>
      <c r="F16" s="50">
        <f>E16*D6</f>
        <v>5347.935243145881</v>
      </c>
      <c r="G16" s="108">
        <f t="shared" si="1"/>
        <v>0.79760406310900533</v>
      </c>
      <c r="H16" s="1"/>
      <c r="I16" s="26"/>
    </row>
    <row r="17" spans="1:9" ht="24.95" customHeight="1">
      <c r="A17" s="79" t="s">
        <v>26</v>
      </c>
      <c r="B17" s="61">
        <v>41934.699999999997</v>
      </c>
      <c r="C17" s="45">
        <v>2.86</v>
      </c>
      <c r="D17" s="50">
        <f t="shared" si="0"/>
        <v>119933.24199999998</v>
      </c>
      <c r="E17" s="80">
        <f>D17/D18</f>
        <v>0.42576187376338737</v>
      </c>
      <c r="F17" s="50">
        <f>E17*D6</f>
        <v>23795.831124635719</v>
      </c>
      <c r="G17" s="108">
        <f t="shared" si="1"/>
        <v>0.56744965683874504</v>
      </c>
      <c r="H17" s="1"/>
      <c r="I17" s="26"/>
    </row>
    <row r="18" spans="1:9" ht="24.95" customHeight="1">
      <c r="A18" s="81" t="s">
        <v>43</v>
      </c>
      <c r="B18" s="82"/>
      <c r="C18" s="82"/>
      <c r="D18" s="83">
        <f>SUM(D9:D17)</f>
        <v>281690.89199999999</v>
      </c>
      <c r="E18" s="84">
        <f>SUM(E9:E17)</f>
        <v>1</v>
      </c>
      <c r="F18" s="83">
        <f>SUM(F9:F17)</f>
        <v>55889.999999999993</v>
      </c>
      <c r="G18" s="85"/>
      <c r="H18" s="1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B57" sqref="B57:D57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7" customWidth="1"/>
    <col min="5" max="5" width="17.75" style="27" customWidth="1"/>
  </cols>
  <sheetData>
    <row r="1" spans="1:10" ht="20.25" customHeight="1">
      <c r="A1" s="5" t="s">
        <v>60</v>
      </c>
    </row>
    <row r="2" spans="1:10" ht="21" customHeight="1">
      <c r="A2" s="113" t="s">
        <v>61</v>
      </c>
      <c r="B2" s="113"/>
      <c r="C2" s="113"/>
      <c r="D2" s="113"/>
      <c r="E2" s="113"/>
      <c r="F2" s="6"/>
      <c r="G2" s="6"/>
      <c r="H2" s="6"/>
      <c r="I2" s="6"/>
      <c r="J2" s="6"/>
    </row>
    <row r="3" spans="1:10" ht="21" customHeight="1">
      <c r="B3" s="54"/>
      <c r="C3" s="54"/>
      <c r="D3" s="55"/>
      <c r="E3" s="55"/>
      <c r="F3" s="6"/>
      <c r="G3" s="6"/>
      <c r="H3" s="6"/>
      <c r="I3" s="6"/>
      <c r="J3" s="6"/>
    </row>
    <row r="4" spans="1:10" ht="45.75" customHeight="1">
      <c r="A4" s="56" t="s">
        <v>46</v>
      </c>
      <c r="B4" s="57" t="s">
        <v>3</v>
      </c>
      <c r="C4" s="58" t="s">
        <v>47</v>
      </c>
      <c r="D4" s="59" t="s">
        <v>48</v>
      </c>
      <c r="E4" s="60" t="s">
        <v>62</v>
      </c>
    </row>
    <row r="5" spans="1:10" ht="21" customHeight="1">
      <c r="A5" s="115" t="s">
        <v>63</v>
      </c>
      <c r="B5" s="61" t="s">
        <v>12</v>
      </c>
      <c r="C5" s="12">
        <v>11400</v>
      </c>
      <c r="D5" s="50">
        <v>0.511895144980406</v>
      </c>
      <c r="E5" s="62">
        <f>C5*D5</f>
        <v>5835.6046527766284</v>
      </c>
    </row>
    <row r="6" spans="1:10" ht="21" customHeight="1">
      <c r="A6" s="115"/>
      <c r="B6" s="61" t="s">
        <v>15</v>
      </c>
      <c r="C6" s="12">
        <v>3950</v>
      </c>
      <c r="D6" s="50">
        <v>0.47221335079587901</v>
      </c>
      <c r="E6" s="62">
        <f t="shared" ref="E6:E13" si="0">C6*D6</f>
        <v>1865.242735643722</v>
      </c>
    </row>
    <row r="7" spans="1:10" ht="21" customHeight="1">
      <c r="A7" s="115"/>
      <c r="B7" s="61" t="s">
        <v>16</v>
      </c>
      <c r="C7" s="12">
        <v>2870.4</v>
      </c>
      <c r="D7" s="50">
        <v>0</v>
      </c>
      <c r="E7" s="62">
        <f t="shared" si="0"/>
        <v>0</v>
      </c>
    </row>
    <row r="8" spans="1:10" ht="21" customHeight="1">
      <c r="A8" s="115"/>
      <c r="B8" s="61" t="s">
        <v>19</v>
      </c>
      <c r="C8" s="12">
        <v>2900</v>
      </c>
      <c r="D8" s="50">
        <v>0</v>
      </c>
      <c r="E8" s="62">
        <f t="shared" si="0"/>
        <v>0</v>
      </c>
    </row>
    <row r="9" spans="1:10" ht="21" customHeight="1">
      <c r="A9" s="115"/>
      <c r="B9" s="61" t="s">
        <v>20</v>
      </c>
      <c r="C9" s="12">
        <v>85</v>
      </c>
      <c r="D9" s="50">
        <v>7.7994566469689097</v>
      </c>
      <c r="E9" s="62">
        <f t="shared" si="0"/>
        <v>662.95381499235737</v>
      </c>
    </row>
    <row r="10" spans="1:10" ht="21" customHeight="1">
      <c r="A10" s="115"/>
      <c r="B10" s="61" t="s">
        <v>21</v>
      </c>
      <c r="C10" s="12">
        <v>0</v>
      </c>
      <c r="D10" s="50">
        <v>14.7021047453675</v>
      </c>
      <c r="E10" s="62">
        <f t="shared" si="0"/>
        <v>0</v>
      </c>
    </row>
    <row r="11" spans="1:10" ht="21" customHeight="1">
      <c r="A11" s="115"/>
      <c r="B11" s="61" t="s">
        <v>22</v>
      </c>
      <c r="C11" s="12">
        <v>2200</v>
      </c>
      <c r="D11" s="50">
        <v>1.3789423479123399</v>
      </c>
      <c r="E11" s="62">
        <f t="shared" si="0"/>
        <v>3033.6731654071477</v>
      </c>
    </row>
    <row r="12" spans="1:10" ht="21" customHeight="1">
      <c r="A12" s="115"/>
      <c r="B12" s="61" t="s">
        <v>24</v>
      </c>
      <c r="C12" s="12">
        <v>4320</v>
      </c>
      <c r="D12" s="50">
        <v>0.797604063109005</v>
      </c>
      <c r="E12" s="62">
        <f t="shared" si="0"/>
        <v>3445.6495526309018</v>
      </c>
    </row>
    <row r="13" spans="1:10" ht="21" customHeight="1">
      <c r="A13" s="115"/>
      <c r="B13" s="61" t="s">
        <v>26</v>
      </c>
      <c r="C13" s="12">
        <v>41934.699999999997</v>
      </c>
      <c r="D13" s="50">
        <v>0.56744965683874504</v>
      </c>
      <c r="E13" s="62">
        <f t="shared" si="0"/>
        <v>23795.831124635719</v>
      </c>
    </row>
    <row r="14" spans="1:10" ht="21" customHeight="1">
      <c r="A14" s="115"/>
      <c r="B14" s="126" t="s">
        <v>50</v>
      </c>
      <c r="C14" s="127"/>
      <c r="D14" s="128"/>
      <c r="E14" s="63">
        <f>SUM(E5:E13)</f>
        <v>38638.955046086478</v>
      </c>
    </row>
    <row r="15" spans="1:10" ht="21" customHeight="1">
      <c r="A15" s="115" t="s">
        <v>64</v>
      </c>
      <c r="B15" s="61" t="s">
        <v>12</v>
      </c>
      <c r="C15" s="12">
        <v>5250</v>
      </c>
      <c r="D15" s="50">
        <v>0.511895144980406</v>
      </c>
      <c r="E15" s="62">
        <f>C15*D15</f>
        <v>2687.4495111471315</v>
      </c>
    </row>
    <row r="16" spans="1:10" ht="21" customHeight="1">
      <c r="A16" s="115"/>
      <c r="B16" s="61" t="s">
        <v>15</v>
      </c>
      <c r="C16" s="12">
        <v>1300</v>
      </c>
      <c r="D16" s="50">
        <v>0.47221335079587901</v>
      </c>
      <c r="E16" s="62">
        <f t="shared" ref="E16:E23" si="1">C16*D16</f>
        <v>613.87735603464273</v>
      </c>
    </row>
    <row r="17" spans="1:5" ht="21" customHeight="1">
      <c r="A17" s="115"/>
      <c r="B17" s="61" t="s">
        <v>16</v>
      </c>
      <c r="C17" s="12">
        <v>1692.8</v>
      </c>
      <c r="D17" s="50">
        <v>0</v>
      </c>
      <c r="E17" s="62">
        <f t="shared" si="1"/>
        <v>0</v>
      </c>
    </row>
    <row r="18" spans="1:5" ht="21" customHeight="1">
      <c r="A18" s="115"/>
      <c r="B18" s="61" t="s">
        <v>19</v>
      </c>
      <c r="C18" s="12">
        <v>840</v>
      </c>
      <c r="D18" s="50">
        <v>0</v>
      </c>
      <c r="E18" s="62">
        <f t="shared" si="1"/>
        <v>0</v>
      </c>
    </row>
    <row r="19" spans="1:5" ht="21" customHeight="1">
      <c r="A19" s="115"/>
      <c r="B19" s="61" t="s">
        <v>20</v>
      </c>
      <c r="C19" s="12">
        <v>0</v>
      </c>
      <c r="D19" s="50">
        <v>7.7994566469689097</v>
      </c>
      <c r="E19" s="62">
        <f t="shared" si="1"/>
        <v>0</v>
      </c>
    </row>
    <row r="20" spans="1:5" ht="21" customHeight="1">
      <c r="A20" s="115"/>
      <c r="B20" s="61" t="s">
        <v>21</v>
      </c>
      <c r="C20" s="12">
        <v>80</v>
      </c>
      <c r="D20" s="50">
        <v>14.7021047453675</v>
      </c>
      <c r="E20" s="62">
        <f t="shared" si="1"/>
        <v>1176.1683796294001</v>
      </c>
    </row>
    <row r="21" spans="1:5" ht="21" customHeight="1">
      <c r="A21" s="115"/>
      <c r="B21" s="61" t="s">
        <v>22</v>
      </c>
      <c r="C21" s="12">
        <v>720</v>
      </c>
      <c r="D21" s="50">
        <v>1.3789423479123399</v>
      </c>
      <c r="E21" s="62">
        <f t="shared" si="1"/>
        <v>992.83849049688479</v>
      </c>
    </row>
    <row r="22" spans="1:5" ht="21" customHeight="1">
      <c r="A22" s="115"/>
      <c r="B22" s="61" t="s">
        <v>24</v>
      </c>
      <c r="C22" s="12">
        <v>1305</v>
      </c>
      <c r="D22" s="50">
        <v>0.797604063109005</v>
      </c>
      <c r="E22" s="62">
        <f t="shared" si="1"/>
        <v>1040.8733023572515</v>
      </c>
    </row>
    <row r="23" spans="1:5" ht="21" customHeight="1">
      <c r="A23" s="115"/>
      <c r="B23" s="61" t="s">
        <v>26</v>
      </c>
      <c r="C23" s="64">
        <v>0</v>
      </c>
      <c r="D23" s="50">
        <v>0.56744965683874504</v>
      </c>
      <c r="E23" s="62">
        <f t="shared" si="1"/>
        <v>0</v>
      </c>
    </row>
    <row r="24" spans="1:5" ht="21" customHeight="1" thickBot="1">
      <c r="A24" s="124"/>
      <c r="B24" s="129" t="s">
        <v>50</v>
      </c>
      <c r="C24" s="130"/>
      <c r="D24" s="131"/>
      <c r="E24" s="65">
        <f>SUM(E15:E23)</f>
        <v>6511.2070396653107</v>
      </c>
    </row>
    <row r="25" spans="1:5" ht="21" customHeight="1">
      <c r="A25" s="114" t="s">
        <v>65</v>
      </c>
      <c r="B25" s="114"/>
      <c r="C25" s="114"/>
      <c r="D25" s="114"/>
      <c r="E25" s="114"/>
    </row>
    <row r="26" spans="1:5" ht="21" customHeight="1">
      <c r="A26" s="66"/>
      <c r="B26" s="67"/>
      <c r="C26" s="68"/>
      <c r="D26" s="69"/>
      <c r="E26" s="70"/>
    </row>
    <row r="27" spans="1:5" ht="21" customHeight="1">
      <c r="A27" s="66"/>
      <c r="B27" s="67"/>
      <c r="C27" s="68"/>
      <c r="D27" s="69"/>
      <c r="E27" s="70"/>
    </row>
    <row r="28" spans="1:5" ht="21" customHeight="1">
      <c r="A28" s="66"/>
      <c r="B28" s="67"/>
      <c r="C28" s="68"/>
      <c r="D28" s="69"/>
      <c r="E28" s="70"/>
    </row>
    <row r="29" spans="1:5" ht="21" customHeight="1">
      <c r="A29" s="66"/>
      <c r="B29" s="67"/>
      <c r="C29" s="68"/>
      <c r="D29" s="69"/>
      <c r="E29" s="70"/>
    </row>
    <row r="30" spans="1:5" ht="21" customHeight="1">
      <c r="A30" s="66"/>
      <c r="B30" s="67"/>
      <c r="C30" s="68"/>
      <c r="D30" s="69"/>
      <c r="E30" s="70"/>
    </row>
    <row r="31" spans="1:5" ht="21" customHeight="1">
      <c r="A31" s="66"/>
      <c r="B31" s="67"/>
      <c r="C31" s="68"/>
      <c r="D31" s="69"/>
      <c r="E31" s="70"/>
    </row>
    <row r="32" spans="1:5" ht="21" customHeight="1">
      <c r="A32" s="66"/>
      <c r="B32" s="67"/>
      <c r="C32" s="68"/>
      <c r="D32" s="69"/>
      <c r="E32" s="70"/>
    </row>
    <row r="33" spans="1:5" ht="21" customHeight="1">
      <c r="A33" s="66"/>
      <c r="B33" s="67"/>
      <c r="C33" s="68"/>
      <c r="D33" s="69"/>
      <c r="E33" s="70"/>
    </row>
    <row r="34" spans="1:5" ht="21" customHeight="1">
      <c r="A34" s="5" t="s">
        <v>66</v>
      </c>
    </row>
    <row r="35" spans="1:5" ht="45.75" customHeight="1">
      <c r="A35" s="113" t="s">
        <v>61</v>
      </c>
      <c r="B35" s="113"/>
      <c r="C35" s="113"/>
      <c r="D35" s="113"/>
      <c r="E35" s="113"/>
    </row>
    <row r="36" spans="1:5" ht="21" customHeight="1">
      <c r="B36" s="54"/>
      <c r="C36" s="54"/>
      <c r="D36" s="55"/>
      <c r="E36" s="55"/>
    </row>
    <row r="37" spans="1:5" ht="36" customHeight="1">
      <c r="A37" s="56" t="s">
        <v>46</v>
      </c>
      <c r="B37" s="57" t="s">
        <v>3</v>
      </c>
      <c r="C37" s="58" t="s">
        <v>47</v>
      </c>
      <c r="D37" s="59" t="s">
        <v>48</v>
      </c>
      <c r="E37" s="60" t="s">
        <v>62</v>
      </c>
    </row>
    <row r="38" spans="1:5" ht="21" customHeight="1">
      <c r="A38" s="125" t="s">
        <v>67</v>
      </c>
      <c r="B38" s="71" t="s">
        <v>12</v>
      </c>
      <c r="C38" s="72">
        <v>3050</v>
      </c>
      <c r="D38" s="110">
        <v>0.511895144980406</v>
      </c>
      <c r="E38" s="73">
        <f>C38*D38</f>
        <v>1561.2801921902383</v>
      </c>
    </row>
    <row r="39" spans="1:5" ht="21" customHeight="1">
      <c r="A39" s="115"/>
      <c r="B39" s="61" t="s">
        <v>15</v>
      </c>
      <c r="C39" s="72">
        <v>650</v>
      </c>
      <c r="D39" s="50">
        <v>0.47221335079587901</v>
      </c>
      <c r="E39" s="73">
        <f t="shared" ref="E39:E46" si="2">C39*D39</f>
        <v>306.93867801732137</v>
      </c>
    </row>
    <row r="40" spans="1:5" ht="21" customHeight="1">
      <c r="A40" s="115"/>
      <c r="B40" s="61" t="s">
        <v>16</v>
      </c>
      <c r="C40" s="72">
        <v>0</v>
      </c>
      <c r="D40" s="50">
        <v>0</v>
      </c>
      <c r="E40" s="73">
        <f t="shared" si="2"/>
        <v>0</v>
      </c>
    </row>
    <row r="41" spans="1:5" ht="21" customHeight="1">
      <c r="A41" s="115"/>
      <c r="B41" s="61" t="s">
        <v>19</v>
      </c>
      <c r="C41" s="72">
        <v>800</v>
      </c>
      <c r="D41" s="50">
        <v>0</v>
      </c>
      <c r="E41" s="73">
        <f t="shared" si="2"/>
        <v>0</v>
      </c>
    </row>
    <row r="42" spans="1:5" ht="21" customHeight="1">
      <c r="A42" s="115"/>
      <c r="B42" s="61" t="s">
        <v>20</v>
      </c>
      <c r="C42" s="72">
        <v>0</v>
      </c>
      <c r="D42" s="50">
        <v>7.7994566469689097</v>
      </c>
      <c r="E42" s="73">
        <f t="shared" si="2"/>
        <v>0</v>
      </c>
    </row>
    <row r="43" spans="1:5" ht="21" customHeight="1">
      <c r="A43" s="115"/>
      <c r="B43" s="61" t="s">
        <v>21</v>
      </c>
      <c r="C43" s="72">
        <v>50</v>
      </c>
      <c r="D43" s="50">
        <v>14.7021047453675</v>
      </c>
      <c r="E43" s="73">
        <f t="shared" si="2"/>
        <v>735.10523726837494</v>
      </c>
    </row>
    <row r="44" spans="1:5" ht="21" customHeight="1">
      <c r="A44" s="115"/>
      <c r="B44" s="61" t="s">
        <v>22</v>
      </c>
      <c r="C44" s="72">
        <v>200</v>
      </c>
      <c r="D44" s="50">
        <v>1.3789423479123399</v>
      </c>
      <c r="E44" s="73">
        <f t="shared" si="2"/>
        <v>275.788469582468</v>
      </c>
    </row>
    <row r="45" spans="1:5" ht="21" customHeight="1">
      <c r="A45" s="115"/>
      <c r="B45" s="61" t="s">
        <v>24</v>
      </c>
      <c r="C45" s="72">
        <v>270</v>
      </c>
      <c r="D45" s="50">
        <v>0.797604063109005</v>
      </c>
      <c r="E45" s="73">
        <f t="shared" si="2"/>
        <v>215.35309703943136</v>
      </c>
    </row>
    <row r="46" spans="1:5" ht="21" customHeight="1">
      <c r="A46" s="115"/>
      <c r="B46" s="61" t="s">
        <v>26</v>
      </c>
      <c r="C46" s="72">
        <v>0</v>
      </c>
      <c r="D46" s="50">
        <v>0.56744965683874504</v>
      </c>
      <c r="E46" s="73">
        <f t="shared" si="2"/>
        <v>0</v>
      </c>
    </row>
    <row r="47" spans="1:5" ht="21" customHeight="1">
      <c r="A47" s="115"/>
      <c r="B47" s="126" t="s">
        <v>50</v>
      </c>
      <c r="C47" s="127"/>
      <c r="D47" s="128"/>
      <c r="E47" s="63">
        <f>SUM(E38:E46)</f>
        <v>3094.4656740978335</v>
      </c>
    </row>
    <row r="48" spans="1:5" ht="21" customHeight="1">
      <c r="A48" s="115" t="s">
        <v>68</v>
      </c>
      <c r="B48" s="61" t="s">
        <v>12</v>
      </c>
      <c r="C48" s="64">
        <v>7850</v>
      </c>
      <c r="D48" s="50">
        <v>0.511895144980406</v>
      </c>
      <c r="E48" s="62">
        <f>C48*D48</f>
        <v>4018.376888096187</v>
      </c>
    </row>
    <row r="49" spans="1:5" ht="21" customHeight="1">
      <c r="A49" s="115"/>
      <c r="B49" s="61" t="s">
        <v>15</v>
      </c>
      <c r="C49" s="64">
        <v>1000</v>
      </c>
      <c r="D49" s="50">
        <v>0.47221335079587901</v>
      </c>
      <c r="E49" s="62">
        <f t="shared" ref="E49:E56" si="3">C49*D49</f>
        <v>472.21335079587902</v>
      </c>
    </row>
    <row r="50" spans="1:5" ht="21" customHeight="1">
      <c r="A50" s="115"/>
      <c r="B50" s="61" t="s">
        <v>16</v>
      </c>
      <c r="C50" s="64">
        <v>2355.1999999999998</v>
      </c>
      <c r="D50" s="50">
        <v>0</v>
      </c>
      <c r="E50" s="62">
        <f t="shared" si="3"/>
        <v>0</v>
      </c>
    </row>
    <row r="51" spans="1:5" ht="21" customHeight="1">
      <c r="A51" s="115"/>
      <c r="B51" s="61" t="s">
        <v>19</v>
      </c>
      <c r="C51" s="64">
        <v>1956</v>
      </c>
      <c r="D51" s="50">
        <v>0</v>
      </c>
      <c r="E51" s="62">
        <f t="shared" si="3"/>
        <v>0</v>
      </c>
    </row>
    <row r="52" spans="1:5" ht="21" customHeight="1">
      <c r="A52" s="115"/>
      <c r="B52" s="61" t="s">
        <v>20</v>
      </c>
      <c r="C52" s="64">
        <v>20</v>
      </c>
      <c r="D52" s="50">
        <v>7.7994566469689097</v>
      </c>
      <c r="E52" s="62">
        <f t="shared" si="3"/>
        <v>155.98913293937818</v>
      </c>
    </row>
    <row r="53" spans="1:5" ht="21" customHeight="1">
      <c r="A53" s="115"/>
      <c r="B53" s="61" t="s">
        <v>21</v>
      </c>
      <c r="C53" s="64">
        <v>100</v>
      </c>
      <c r="D53" s="50">
        <v>14.7021047453675</v>
      </c>
      <c r="E53" s="62">
        <f t="shared" si="3"/>
        <v>1470.2104745367499</v>
      </c>
    </row>
    <row r="54" spans="1:5" ht="21" customHeight="1">
      <c r="A54" s="115"/>
      <c r="B54" s="61" t="s">
        <v>22</v>
      </c>
      <c r="C54" s="64">
        <v>640</v>
      </c>
      <c r="D54" s="50">
        <v>1.3789423479123399</v>
      </c>
      <c r="E54" s="62">
        <f t="shared" si="3"/>
        <v>882.52310266389759</v>
      </c>
    </row>
    <row r="55" spans="1:5" ht="21" customHeight="1">
      <c r="A55" s="115"/>
      <c r="B55" s="61" t="s">
        <v>24</v>
      </c>
      <c r="C55" s="64">
        <v>810</v>
      </c>
      <c r="D55" s="50">
        <v>0.797604063109005</v>
      </c>
      <c r="E55" s="62">
        <f t="shared" si="3"/>
        <v>646.05929111829403</v>
      </c>
    </row>
    <row r="56" spans="1:5" ht="21" customHeight="1">
      <c r="A56" s="115"/>
      <c r="B56" s="61" t="s">
        <v>26</v>
      </c>
      <c r="C56" s="64">
        <v>0</v>
      </c>
      <c r="D56" s="50">
        <v>0.56744965683874504</v>
      </c>
      <c r="E56" s="62">
        <f t="shared" si="3"/>
        <v>0</v>
      </c>
    </row>
    <row r="57" spans="1:5" ht="21" customHeight="1">
      <c r="A57" s="115"/>
      <c r="B57" s="126" t="s">
        <v>50</v>
      </c>
      <c r="C57" s="127"/>
      <c r="D57" s="128"/>
      <c r="E57" s="63">
        <f>SUM(E48:E56)</f>
        <v>7645.3722401503856</v>
      </c>
    </row>
    <row r="58" spans="1:5" ht="21" customHeight="1" thickBot="1">
      <c r="A58" s="123" t="s">
        <v>56</v>
      </c>
      <c r="B58" s="122"/>
      <c r="C58" s="122"/>
      <c r="D58" s="122"/>
      <c r="E58" s="65">
        <f>E14+E24+E47+E57</f>
        <v>55890</v>
      </c>
    </row>
    <row r="59" spans="1:5" ht="30" customHeight="1">
      <c r="A59" s="114" t="s">
        <v>65</v>
      </c>
      <c r="B59" s="114"/>
      <c r="C59" s="114"/>
      <c r="D59" s="114"/>
      <c r="E59" s="114"/>
    </row>
  </sheetData>
  <mergeCells count="13">
    <mergeCell ref="A2:E2"/>
    <mergeCell ref="A25:E25"/>
    <mergeCell ref="A35:E35"/>
    <mergeCell ref="A58:D58"/>
    <mergeCell ref="A59:E59"/>
    <mergeCell ref="A5:A14"/>
    <mergeCell ref="A15:A24"/>
    <mergeCell ref="A38:A47"/>
    <mergeCell ref="A48:A57"/>
    <mergeCell ref="B14:D14"/>
    <mergeCell ref="B24:D24"/>
    <mergeCell ref="B47:D47"/>
    <mergeCell ref="B57:D57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workbookViewId="0">
      <selection activeCell="F23" sqref="F23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</cols>
  <sheetData>
    <row r="1" spans="1:8">
      <c r="A1" s="5" t="s">
        <v>69</v>
      </c>
    </row>
    <row r="2" spans="1:8" ht="40.5" customHeight="1">
      <c r="A2" s="132" t="s">
        <v>70</v>
      </c>
      <c r="B2" s="132"/>
      <c r="C2" s="132"/>
      <c r="D2" s="132"/>
      <c r="E2" s="23"/>
      <c r="F2" s="23"/>
      <c r="G2" s="23"/>
    </row>
    <row r="3" spans="1:8" ht="24.95" customHeight="1">
      <c r="A3" s="24" t="s">
        <v>30</v>
      </c>
      <c r="B3" s="25" t="s">
        <v>31</v>
      </c>
      <c r="C3" s="117" t="s">
        <v>32</v>
      </c>
      <c r="D3" s="118"/>
      <c r="F3" s="26"/>
      <c r="G3" s="27"/>
    </row>
    <row r="4" spans="1:8" ht="24.95" customHeight="1">
      <c r="A4" s="28">
        <v>2794500</v>
      </c>
      <c r="B4" s="13">
        <v>2794500</v>
      </c>
      <c r="C4" s="119">
        <f>SUM(A4:B4)</f>
        <v>5589000</v>
      </c>
      <c r="D4" s="120"/>
      <c r="F4" s="26"/>
      <c r="G4" s="27"/>
    </row>
    <row r="5" spans="1:8" ht="55.5" customHeight="1">
      <c r="A5" s="29" t="s">
        <v>33</v>
      </c>
      <c r="B5" s="30" t="s">
        <v>71</v>
      </c>
      <c r="C5" s="30" t="s">
        <v>72</v>
      </c>
      <c r="D5" s="31" t="s">
        <v>73</v>
      </c>
      <c r="F5" s="26"/>
      <c r="G5" s="27"/>
    </row>
    <row r="6" spans="1:8" ht="24.95" customHeight="1">
      <c r="A6" s="32">
        <v>558900</v>
      </c>
      <c r="B6" s="33">
        <f>A6/2</f>
        <v>279450</v>
      </c>
      <c r="C6" s="33">
        <v>243650</v>
      </c>
      <c r="D6" s="21">
        <v>35800</v>
      </c>
      <c r="F6" s="26"/>
      <c r="G6" s="27"/>
    </row>
    <row r="7" spans="1:8" ht="30" customHeight="1">
      <c r="A7" s="5"/>
    </row>
    <row r="8" spans="1:8" ht="30" customHeight="1">
      <c r="A8" s="113" t="s">
        <v>74</v>
      </c>
      <c r="B8" s="113"/>
      <c r="C8" s="113"/>
      <c r="D8" s="113"/>
      <c r="E8" s="113"/>
      <c r="F8" s="34"/>
      <c r="G8" s="34"/>
      <c r="H8" s="34"/>
    </row>
    <row r="9" spans="1:8" ht="30" customHeight="1"/>
    <row r="10" spans="1:8" ht="56.25" customHeight="1">
      <c r="A10" s="35" t="s">
        <v>75</v>
      </c>
      <c r="B10" s="36" t="s">
        <v>76</v>
      </c>
      <c r="C10" s="36" t="s">
        <v>77</v>
      </c>
      <c r="D10" s="9" t="s">
        <v>78</v>
      </c>
      <c r="E10" s="10" t="s">
        <v>9</v>
      </c>
    </row>
    <row r="11" spans="1:8" ht="30" customHeight="1">
      <c r="A11" s="28">
        <v>1396.59</v>
      </c>
      <c r="B11" s="13">
        <f>B20</f>
        <v>6553.4847619047623</v>
      </c>
      <c r="C11" s="13">
        <f>B11-A11</f>
        <v>5156.8947619047622</v>
      </c>
      <c r="D11" s="37">
        <f>(B11-A11)/A11</f>
        <v>3.6924901094127569</v>
      </c>
      <c r="E11" s="38" t="s">
        <v>13</v>
      </c>
    </row>
    <row r="12" spans="1:8" ht="30" customHeight="1">
      <c r="A12" s="39"/>
      <c r="B12" s="40"/>
      <c r="C12" s="40"/>
      <c r="D12" s="40"/>
      <c r="E12" s="41"/>
    </row>
    <row r="13" spans="1:8" ht="30" customHeight="1">
      <c r="A13" s="114" t="s">
        <v>79</v>
      </c>
      <c r="B13" s="114"/>
      <c r="D13" s="133" t="s">
        <v>80</v>
      </c>
      <c r="E13" s="133"/>
    </row>
    <row r="14" spans="1:8" ht="30" customHeight="1">
      <c r="A14" s="19"/>
      <c r="B14" s="19"/>
      <c r="D14" s="7"/>
      <c r="E14" s="7"/>
    </row>
    <row r="15" spans="1:8" ht="24.95" customHeight="1">
      <c r="A15" s="24" t="s">
        <v>81</v>
      </c>
      <c r="B15" s="42" t="s">
        <v>82</v>
      </c>
      <c r="C15" s="43" t="s">
        <v>83</v>
      </c>
    </row>
    <row r="16" spans="1:8" ht="24.95" customHeight="1">
      <c r="A16" s="111" t="s">
        <v>107</v>
      </c>
      <c r="B16" s="45">
        <v>488616</v>
      </c>
      <c r="C16" s="38">
        <v>105</v>
      </c>
    </row>
    <row r="17" spans="1:3" ht="24.95" customHeight="1">
      <c r="A17" s="111" t="s">
        <v>108</v>
      </c>
      <c r="B17" s="45">
        <v>9245</v>
      </c>
      <c r="C17" s="38"/>
    </row>
    <row r="18" spans="1:3" ht="24.95" customHeight="1">
      <c r="A18" s="111" t="s">
        <v>109</v>
      </c>
      <c r="B18" s="45">
        <v>190254.9</v>
      </c>
      <c r="C18" s="38"/>
    </row>
    <row r="19" spans="1:3" ht="24.95" customHeight="1">
      <c r="A19" s="44" t="s">
        <v>84</v>
      </c>
      <c r="B19" s="45">
        <f>SUM(B16:B18)</f>
        <v>688115.9</v>
      </c>
      <c r="C19" s="38">
        <v>105</v>
      </c>
    </row>
    <row r="20" spans="1:3" ht="24.95" customHeight="1">
      <c r="A20" s="44" t="s">
        <v>85</v>
      </c>
      <c r="B20" s="45">
        <f>B19/C19</f>
        <v>6553.4847619047623</v>
      </c>
      <c r="C20" s="38">
        <v>105</v>
      </c>
    </row>
    <row r="21" spans="1:3" ht="24.95" customHeight="1">
      <c r="A21" s="46" t="s">
        <v>86</v>
      </c>
      <c r="B21" s="47">
        <v>243650</v>
      </c>
      <c r="C21" s="48"/>
    </row>
    <row r="22" spans="1:3" ht="24.95" customHeight="1">
      <c r="A22" s="49" t="s">
        <v>87</v>
      </c>
      <c r="B22" s="50">
        <f>B21/C19</f>
        <v>2320.4761904761904</v>
      </c>
      <c r="C22" s="38">
        <v>105</v>
      </c>
    </row>
    <row r="23" spans="1:3" ht="24.95" customHeight="1" thickBot="1">
      <c r="A23" s="51" t="s">
        <v>88</v>
      </c>
      <c r="B23" s="52">
        <v>2300</v>
      </c>
      <c r="C23" s="53">
        <v>105</v>
      </c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3" sqref="E13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89</v>
      </c>
    </row>
    <row r="2" spans="1:10" ht="30" customHeight="1">
      <c r="A2" s="113" t="s">
        <v>90</v>
      </c>
      <c r="B2" s="113"/>
      <c r="C2" s="113"/>
      <c r="D2" s="113"/>
      <c r="E2" s="6"/>
      <c r="F2" s="6"/>
      <c r="G2" s="6"/>
      <c r="H2" s="6"/>
      <c r="I2" s="6"/>
      <c r="J2" s="6"/>
    </row>
    <row r="3" spans="1:10" ht="30" customHeight="1">
      <c r="A3" s="134" t="s">
        <v>91</v>
      </c>
      <c r="B3" s="134"/>
      <c r="C3" s="134"/>
      <c r="D3" s="134"/>
      <c r="E3" s="6"/>
      <c r="F3" s="6"/>
      <c r="G3" s="6"/>
      <c r="H3" s="6"/>
      <c r="I3" s="6"/>
      <c r="J3" s="6"/>
    </row>
    <row r="4" spans="1:10" ht="30" customHeight="1">
      <c r="A4" s="8" t="s">
        <v>92</v>
      </c>
      <c r="B4" s="9" t="s">
        <v>93</v>
      </c>
      <c r="C4" s="9" t="s">
        <v>94</v>
      </c>
      <c r="D4" s="10" t="s">
        <v>95</v>
      </c>
    </row>
    <row r="5" spans="1:10" ht="30" customHeight="1">
      <c r="A5" s="11" t="s">
        <v>49</v>
      </c>
      <c r="B5" s="12">
        <v>49</v>
      </c>
      <c r="C5" s="13">
        <v>2300</v>
      </c>
      <c r="D5" s="14">
        <f>B5*C5</f>
        <v>112700</v>
      </c>
    </row>
    <row r="6" spans="1:10" ht="30" customHeight="1">
      <c r="A6" s="11" t="s">
        <v>51</v>
      </c>
      <c r="B6" s="12">
        <v>19</v>
      </c>
      <c r="C6" s="13">
        <v>2300</v>
      </c>
      <c r="D6" s="14">
        <f t="shared" ref="D6:D8" si="0">B6*C6</f>
        <v>43700</v>
      </c>
    </row>
    <row r="7" spans="1:10" ht="30" customHeight="1">
      <c r="A7" s="11" t="s">
        <v>54</v>
      </c>
      <c r="B7" s="12">
        <v>26</v>
      </c>
      <c r="C7" s="13">
        <v>2300</v>
      </c>
      <c r="D7" s="14">
        <f t="shared" si="0"/>
        <v>59800</v>
      </c>
    </row>
    <row r="8" spans="1:10" ht="30" customHeight="1">
      <c r="A8" s="11" t="s">
        <v>55</v>
      </c>
      <c r="B8" s="12">
        <v>11</v>
      </c>
      <c r="C8" s="13">
        <v>2300</v>
      </c>
      <c r="D8" s="14">
        <f t="shared" si="0"/>
        <v>25300</v>
      </c>
    </row>
    <row r="9" spans="1:10" ht="30" customHeight="1">
      <c r="A9" s="15" t="s">
        <v>96</v>
      </c>
      <c r="B9" s="16">
        <f>SUM(B5:B8)</f>
        <v>105</v>
      </c>
      <c r="C9" s="20">
        <v>2300</v>
      </c>
      <c r="D9" s="21">
        <f>SUM(D5:D8)</f>
        <v>241500</v>
      </c>
    </row>
    <row r="10" spans="1:10" ht="30" customHeight="1">
      <c r="A10" s="22"/>
      <c r="B10" s="22"/>
      <c r="C10" s="22"/>
      <c r="D10" s="22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6" sqref="B6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97</v>
      </c>
    </row>
    <row r="2" spans="1:10" ht="30" customHeight="1">
      <c r="A2" s="113" t="s">
        <v>98</v>
      </c>
      <c r="B2" s="113"/>
      <c r="C2" s="113"/>
      <c r="D2" s="113"/>
      <c r="E2" s="6"/>
      <c r="F2" s="6"/>
      <c r="G2" s="6"/>
      <c r="H2" s="6"/>
      <c r="I2" s="6"/>
      <c r="J2" s="6"/>
    </row>
    <row r="3" spans="1:10" ht="30" customHeight="1">
      <c r="A3" s="134" t="s">
        <v>91</v>
      </c>
      <c r="B3" s="134"/>
      <c r="C3" s="134"/>
      <c r="D3" s="134"/>
      <c r="E3" s="6"/>
      <c r="F3" s="6"/>
      <c r="G3" s="6"/>
      <c r="H3" s="6"/>
      <c r="I3" s="6"/>
      <c r="J3" s="6"/>
    </row>
    <row r="4" spans="1:10" ht="30" customHeight="1">
      <c r="A4" s="8" t="s">
        <v>99</v>
      </c>
      <c r="B4" s="9" t="s">
        <v>93</v>
      </c>
      <c r="C4" s="9" t="s">
        <v>94</v>
      </c>
      <c r="D4" s="10" t="s">
        <v>95</v>
      </c>
    </row>
    <row r="5" spans="1:10" ht="30" customHeight="1">
      <c r="A5" s="11" t="s">
        <v>63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64</v>
      </c>
      <c r="B6" s="12">
        <v>23</v>
      </c>
      <c r="C6" s="13">
        <v>600</v>
      </c>
      <c r="D6" s="14">
        <f t="shared" ref="D6:D8" si="0">B6*C6</f>
        <v>13800</v>
      </c>
    </row>
    <row r="7" spans="1:10" ht="30" customHeight="1">
      <c r="A7" s="11" t="s">
        <v>67</v>
      </c>
      <c r="B7" s="12">
        <v>5</v>
      </c>
      <c r="C7" s="13">
        <v>600</v>
      </c>
      <c r="D7" s="14">
        <f t="shared" si="0"/>
        <v>3000</v>
      </c>
    </row>
    <row r="8" spans="1:10" ht="30" customHeight="1">
      <c r="A8" s="11" t="s">
        <v>68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84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14" t="s">
        <v>100</v>
      </c>
      <c r="B10" s="114"/>
      <c r="C10" s="114"/>
      <c r="D10" s="114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35" t="s">
        <v>110</v>
      </c>
      <c r="B1" s="135"/>
    </row>
    <row r="2" spans="1:2" ht="39.950000000000003" customHeight="1">
      <c r="A2" s="2" t="s">
        <v>92</v>
      </c>
      <c r="B2" s="3"/>
    </row>
    <row r="3" spans="1:2" ht="39.950000000000003" customHeight="1">
      <c r="A3" s="2" t="s">
        <v>101</v>
      </c>
      <c r="B3" s="3">
        <f>原材料补贴基本伙!E59</f>
        <v>223560.00000000003</v>
      </c>
    </row>
    <row r="4" spans="1:2" ht="39.950000000000003" customHeight="1">
      <c r="A4" s="2" t="s">
        <v>102</v>
      </c>
      <c r="B4" s="3">
        <f>人员补贴基本伙!D9</f>
        <v>241500</v>
      </c>
    </row>
    <row r="5" spans="1:2" ht="39.950000000000003" customHeight="1">
      <c r="A5" s="2" t="s">
        <v>103</v>
      </c>
      <c r="B5" s="3">
        <f>SUM(B3:B4)</f>
        <v>465060</v>
      </c>
    </row>
    <row r="6" spans="1:2" ht="39.950000000000003" customHeight="1">
      <c r="A6" s="2"/>
      <c r="B6" s="3"/>
    </row>
    <row r="7" spans="1:2" ht="39.950000000000003" customHeight="1">
      <c r="A7" s="2" t="s">
        <v>99</v>
      </c>
      <c r="B7" s="3"/>
    </row>
    <row r="8" spans="1:2" ht="39.950000000000003" customHeight="1">
      <c r="A8" s="2" t="s">
        <v>101</v>
      </c>
      <c r="B8" s="3">
        <f>原材料补贴协作伙!E58</f>
        <v>55890</v>
      </c>
    </row>
    <row r="9" spans="1:2" ht="39.950000000000003" customHeight="1">
      <c r="A9" s="2" t="s">
        <v>102</v>
      </c>
      <c r="B9" s="3">
        <f>人员补贴协作伙!D9</f>
        <v>35800</v>
      </c>
    </row>
    <row r="10" spans="1:2" ht="39.950000000000003" customHeight="1">
      <c r="A10" s="2" t="s">
        <v>103</v>
      </c>
      <c r="B10" s="3">
        <f>SUM(B8:B9)</f>
        <v>91690</v>
      </c>
    </row>
    <row r="11" spans="1:2" ht="39.950000000000003" customHeight="1">
      <c r="A11" s="2"/>
      <c r="B11" s="3"/>
    </row>
    <row r="12" spans="1:2" ht="39.950000000000003" customHeight="1">
      <c r="A12" s="4" t="s">
        <v>104</v>
      </c>
      <c r="B12" s="3">
        <f>B3+B8</f>
        <v>279450</v>
      </c>
    </row>
    <row r="13" spans="1:2" ht="29.25" customHeight="1">
      <c r="A13" s="4" t="s">
        <v>105</v>
      </c>
      <c r="B13" s="3">
        <f>B4+B9</f>
        <v>277300</v>
      </c>
    </row>
    <row r="14" spans="1:2" ht="31.5" customHeight="1">
      <c r="A14" s="4" t="s">
        <v>106</v>
      </c>
      <c r="B14" s="3">
        <f>SUM(B12:B13)</f>
        <v>556750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dcterms:created xsi:type="dcterms:W3CDTF">2006-09-13T11:21:00Z</dcterms:created>
  <dcterms:modified xsi:type="dcterms:W3CDTF">2021-10-13T06:41:16Z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9099C5303E4F4490B702DB2FA224F7D2</vt:lpwstr>
  </property>
  <property fmtid="{D5CDD505-2E9C-101B-9397-08002B2CF9AE}" pid="3" name="KSOProductBuildVer">
    <vt:lpwstr>2052-11.1.0.10700</vt:lpwstr>
  </property>
</Properties>
</file>