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D9" i="4" s="1"/>
  <c r="B4" i="8" s="1"/>
  <c r="B13" i="8" s="1"/>
  <c r="B22" i="6"/>
  <c r="B19" i="6"/>
  <c r="B20" i="6" s="1"/>
  <c r="B11" i="6" s="1"/>
  <c r="B6" i="6"/>
  <c r="C4" i="6"/>
  <c r="E56" i="3"/>
  <c r="E55" i="3"/>
  <c r="E54" i="3"/>
  <c r="E53" i="3"/>
  <c r="E52" i="3"/>
  <c r="E51" i="3"/>
  <c r="E50" i="3"/>
  <c r="E49" i="3"/>
  <c r="E48" i="3"/>
  <c r="E57" i="3" s="1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15" i="3"/>
  <c r="E24" i="3" s="1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B6" i="10"/>
  <c r="D6" i="10" s="1"/>
  <c r="C4" i="10"/>
  <c r="E57" i="2"/>
  <c r="E56" i="2"/>
  <c r="E55" i="2"/>
  <c r="E54" i="2"/>
  <c r="E53" i="2"/>
  <c r="E52" i="2"/>
  <c r="E51" i="2"/>
  <c r="E50" i="2"/>
  <c r="E49" i="2"/>
  <c r="E58" i="2" s="1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15" i="2"/>
  <c r="E24" i="2" s="1"/>
  <c r="E13" i="2"/>
  <c r="E12" i="2"/>
  <c r="E11" i="2"/>
  <c r="E10" i="2"/>
  <c r="E9" i="2"/>
  <c r="E8" i="2"/>
  <c r="E7" i="2"/>
  <c r="E6" i="2"/>
  <c r="E14" i="2" s="1"/>
  <c r="E59" i="2" s="1"/>
  <c r="B3" i="8" s="1"/>
  <c r="E5" i="2"/>
  <c r="D17" i="9"/>
  <c r="D16" i="9"/>
  <c r="D15" i="9"/>
  <c r="D14" i="9"/>
  <c r="D13" i="9"/>
  <c r="D12" i="9"/>
  <c r="D11" i="9"/>
  <c r="D10" i="9"/>
  <c r="D9" i="9"/>
  <c r="B6" i="9"/>
  <c r="D6" i="9" s="1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11" i="9" l="1"/>
  <c r="F11" i="9" s="1"/>
  <c r="G11" i="9" s="1"/>
  <c r="E58" i="3"/>
  <c r="B8" i="8" s="1"/>
  <c r="B10" i="8" s="1"/>
  <c r="E9" i="9"/>
  <c r="C11" i="6"/>
  <c r="D11" i="6"/>
  <c r="B5" i="8"/>
  <c r="E16" i="9"/>
  <c r="F16" i="9" s="1"/>
  <c r="G16" i="9" s="1"/>
  <c r="D18" i="9"/>
  <c r="E10" i="9" s="1"/>
  <c r="F10" i="9" s="1"/>
  <c r="G10" i="9" s="1"/>
  <c r="D18" i="10"/>
  <c r="E10" i="10" s="1"/>
  <c r="F10" i="10" s="1"/>
  <c r="G10" i="10" s="1"/>
  <c r="C6" i="9"/>
  <c r="C6" i="10"/>
  <c r="E16" i="10" l="1"/>
  <c r="F16" i="10" s="1"/>
  <c r="G16" i="10" s="1"/>
  <c r="F9" i="9"/>
  <c r="E18" i="9"/>
  <c r="E17" i="10"/>
  <c r="F17" i="10" s="1"/>
  <c r="G17" i="10" s="1"/>
  <c r="E15" i="10"/>
  <c r="F15" i="10" s="1"/>
  <c r="G15" i="10" s="1"/>
  <c r="E9" i="10"/>
  <c r="B12" i="8"/>
  <c r="B14" i="8" s="1"/>
  <c r="E13" i="9"/>
  <c r="F13" i="9" s="1"/>
  <c r="G13" i="9" s="1"/>
  <c r="E15" i="9"/>
  <c r="F15" i="9" s="1"/>
  <c r="G15" i="9" s="1"/>
  <c r="E13" i="10"/>
  <c r="F13" i="10" s="1"/>
  <c r="G13" i="10" s="1"/>
  <c r="E14" i="10"/>
  <c r="F14" i="10" s="1"/>
  <c r="G14" i="10" s="1"/>
  <c r="E14" i="9"/>
  <c r="F14" i="9" s="1"/>
  <c r="G14" i="9" s="1"/>
  <c r="E17" i="9"/>
  <c r="F17" i="9" s="1"/>
  <c r="G17" i="9" s="1"/>
  <c r="E12" i="9"/>
  <c r="F12" i="9" s="1"/>
  <c r="G12" i="9" s="1"/>
  <c r="F9" i="10" l="1"/>
  <c r="E18" i="10"/>
  <c r="G9" i="9"/>
  <c r="F18" i="9"/>
  <c r="G9" i="10" l="1"/>
  <c r="F18" i="10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<sst xmlns="http://schemas.openxmlformats.org/spreadsheetml/2006/main" count="285" uniqueCount="112">
  <si>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</si>
  <si>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</si>
  <si>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</si>
  <si>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</si>
  <si>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</si>
  <si>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2020年9月份均价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</si>
  <si>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</si>
  <si>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</si>
  <si>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</si>
  <si>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</si>
  <si>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</si>
  <si>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</si>
  <si>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</si>
  <si>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</si>
  <si>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</si>
  <si>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</si>
  <si>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</si>
  <si>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</si>
  <si>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</si>
  <si>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</si>
  <si>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</si>
  <si>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</si>
  <si>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</si>
  <si>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</si>
  <si>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</si>
  <si>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</si>
  <si>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</si>
  <si>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</si>
  <si>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</si>
  <si>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2020年9月份基本伙平抑资金补贴原材料方案表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</si>
  <si>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</si>
  <si>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</si>
  <si>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</si>
  <si>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</si>
  <si>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</si>
  <si>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</si>
  <si>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</si>
  <si>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2020年9月份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</si>
  <si>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</si>
  <si>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</si>
  <si>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</si>
  <si>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</si>
  <si>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</si>
  <si>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</si>
  <si>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</si>
  <si>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</si>
  <si>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</si>
  <si>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2020年9月份原材料用量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</si>
  <si>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</si>
  <si>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</si>
  <si>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</si>
  <si>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</si>
  <si>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</si>
  <si>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</si>
  <si>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</si>
  <si>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</si>
  <si>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冻鸡胸</t>
  </si>
  <si>
    <t>补贴金额总计</t>
  </si>
  <si>
    <t xml:space="preserve">科长：                   食堂会计：                    原材料核算员： </t>
  </si>
  <si>
    <t>表四：</t>
  </si>
  <si>
    <t>2020年9月份协作基本伙平抑资金补贴原材料方案表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</si>
  <si>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</si>
  <si>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</si>
  <si>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</si>
  <si>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</si>
  <si>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</si>
  <si>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</si>
  <si>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</si>
  <si>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</si>
  <si>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</si>
  <si>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</si>
  <si>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2020年9月份基本伙平抑资金补贴人工成本方案表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</si>
  <si>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</si>
  <si>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</si>
  <si>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</si>
  <si>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</si>
  <si>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</si>
  <si>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2020年9月份食堂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</si>
  <si>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</si>
  <si>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</si>
  <si>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</si>
  <si>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</si>
  <si>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</si>
  <si>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</si>
  <si>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</si>
  <si>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</si>
  <si>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</si>
  <si>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</si>
  <si>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</si>
  <si>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</si>
  <si>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</si>
  <si>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</si>
  <si>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（2020年9月份）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</si>
  <si>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</si>
  <si>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</si>
  <si>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</si>
  <si>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</si>
  <si>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</si>
  <si>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</si>
  <si>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</si>
  <si>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</si>
  <si>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</si>
  <si>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</si>
  <si>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</si>
  <si>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</si>
  <si>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</si>
  <si>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</si>
  <si>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</si>
  <si>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9月份工资</t>
    <phoneticPr fontId="10" type="noConversion"/>
  </si>
  <si>
    <t>9月份公积金</t>
    <phoneticPr fontId="10" type="noConversion"/>
  </si>
  <si>
    <t>9月份养老保险</t>
    <phoneticPr fontId="10" type="noConversion"/>
  </si>
  <si>
    <t>2020年9月份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</si>
</sst>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0.00_);[Red]\(0.00\)"/>
    <numFmt numFmtId="179" formatCode="0_ "/>
  </numFmts>
  <fonts count="1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 indent="1"/>
    </xf>
    <xf numFmtId="176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0" xfId="3" applyFont="1" applyFill="1" applyBorder="1" applyAlignment="1">
      <alignment horizontal="left" vertical="center" indent="1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right" vertical="center" indent="1"/>
    </xf>
    <xf numFmtId="176" fontId="0" fillId="0" borderId="2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0" fontId="6" fillId="0" borderId="5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0" fillId="0" borderId="6" xfId="0" applyNumberFormat="1" applyBorder="1" applyAlignment="1">
      <alignment horizontal="right" vertical="center" indent="1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5" xfId="0" applyNumberFormat="1" applyFont="1" applyFill="1" applyBorder="1" applyAlignment="1">
      <alignment horizontal="right" vertical="center" indent="1"/>
    </xf>
    <xf numFmtId="10" fontId="0" fillId="0" borderId="5" xfId="1" applyNumberFormat="1" applyFont="1" applyBorder="1" applyAlignment="1">
      <alignment horizontal="right" vertical="center" indent="1"/>
    </xf>
    <xf numFmtId="176" fontId="0" fillId="0" borderId="8" xfId="0" applyNumberFormat="1" applyFont="1" applyFill="1" applyBorder="1" applyAlignment="1">
      <alignment horizontal="right" vertical="center" indent="1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9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9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12" sqref="B12"/>
    </sheetView>
  </sheetViews>
  <sheetFormatPr defaultColWidth="9" defaultRowHeight="13.5"/>
  <cols>
    <col min="2" max="2" width="17.125" customWidth="1"/>
    <col min="3" max="3" width="14.875" customWidth="1"/>
    <col min="4" max="4" width="17.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7" t="s">
        <v>0</v>
      </c>
      <c r="B1" s="117"/>
    </row>
    <row r="2" spans="1:11" ht="21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6"/>
      <c r="J2" s="6"/>
      <c r="K2" s="6"/>
    </row>
    <row r="3" spans="1:11" ht="21" customHeight="1">
      <c r="B3" s="54"/>
      <c r="C3" s="54"/>
      <c r="D3" s="54"/>
      <c r="E3" s="54"/>
      <c r="F3" s="54"/>
      <c r="G3" s="54"/>
      <c r="H3" s="54"/>
      <c r="I3" s="6"/>
      <c r="J3" s="6"/>
      <c r="K3" s="6"/>
    </row>
    <row r="4" spans="1:11" ht="30" customHeight="1">
      <c r="A4" s="8" t="s">
        <v>2</v>
      </c>
      <c r="B4" s="9" t="s">
        <v>3</v>
      </c>
      <c r="C4" s="36" t="s">
        <v>4</v>
      </c>
      <c r="D4" s="36" t="s">
        <v>5</v>
      </c>
      <c r="E4" s="103" t="s">
        <v>6</v>
      </c>
      <c r="F4" s="9" t="s">
        <v>7</v>
      </c>
      <c r="G4" s="9" t="s">
        <v>8</v>
      </c>
      <c r="H4" s="9" t="s">
        <v>9</v>
      </c>
      <c r="I4" s="113" t="s">
        <v>10</v>
      </c>
    </row>
    <row r="5" spans="1:11" ht="30" customHeight="1">
      <c r="A5" s="104" t="s">
        <v>11</v>
      </c>
      <c r="B5" s="105" t="s">
        <v>12</v>
      </c>
      <c r="C5" s="106">
        <v>1.4641666666666699</v>
      </c>
      <c r="D5" s="99">
        <v>2.3199999999999998</v>
      </c>
      <c r="E5" s="45">
        <f>D5-C5</f>
        <v>0.85583333333332989</v>
      </c>
      <c r="F5" s="37">
        <f>E5/C5</f>
        <v>0.58451906659077613</v>
      </c>
      <c r="G5" s="12" t="s">
        <v>13</v>
      </c>
      <c r="H5" s="12" t="s">
        <v>13</v>
      </c>
      <c r="I5" s="114">
        <v>1.11541352313167</v>
      </c>
    </row>
    <row r="6" spans="1:11" ht="30" customHeight="1">
      <c r="A6" s="104" t="s">
        <v>14</v>
      </c>
      <c r="B6" s="105" t="s">
        <v>15</v>
      </c>
      <c r="C6" s="106">
        <v>1.155</v>
      </c>
      <c r="D6" s="99">
        <v>1.7</v>
      </c>
      <c r="E6" s="45">
        <f t="shared" ref="E6:E13" si="0">D6-C6</f>
        <v>0.54499999999999993</v>
      </c>
      <c r="F6" s="37">
        <f t="shared" ref="F6:F13" si="1">E6/C6</f>
        <v>0.47186147186147182</v>
      </c>
      <c r="G6" s="12" t="s">
        <v>13</v>
      </c>
      <c r="H6" s="12" t="s">
        <v>13</v>
      </c>
      <c r="I6" s="114">
        <v>0.84195564516128996</v>
      </c>
    </row>
    <row r="7" spans="1:11" ht="30" customHeight="1">
      <c r="A7" s="104" t="s">
        <v>16</v>
      </c>
      <c r="B7" s="105" t="s">
        <v>16</v>
      </c>
      <c r="C7" s="106">
        <v>6.5370833333333298</v>
      </c>
      <c r="D7" s="99">
        <v>4.66</v>
      </c>
      <c r="E7" s="45">
        <f t="shared" si="0"/>
        <v>-1.8770833333333297</v>
      </c>
      <c r="F7" s="37">
        <f t="shared" si="1"/>
        <v>-0.28714385875454101</v>
      </c>
      <c r="G7" s="12" t="s">
        <v>17</v>
      </c>
      <c r="H7" s="12" t="s">
        <v>17</v>
      </c>
      <c r="I7" s="114">
        <v>0</v>
      </c>
    </row>
    <row r="8" spans="1:11" ht="30" customHeight="1">
      <c r="A8" s="120" t="s">
        <v>18</v>
      </c>
      <c r="B8" s="105" t="s">
        <v>19</v>
      </c>
      <c r="C8" s="106">
        <v>7.4625000000000004</v>
      </c>
      <c r="D8" s="99">
        <v>5.03</v>
      </c>
      <c r="E8" s="45">
        <f t="shared" si="0"/>
        <v>-2.4325000000000001</v>
      </c>
      <c r="F8" s="37">
        <f t="shared" si="1"/>
        <v>-0.32596314907872698</v>
      </c>
      <c r="G8" s="12" t="s">
        <v>17</v>
      </c>
      <c r="H8" s="12" t="s">
        <v>17</v>
      </c>
      <c r="I8" s="114">
        <v>0</v>
      </c>
    </row>
    <row r="9" spans="1:11" ht="30" customHeight="1">
      <c r="A9" s="120"/>
      <c r="B9" s="105" t="s">
        <v>20</v>
      </c>
      <c r="C9" s="106">
        <v>11.2</v>
      </c>
      <c r="D9" s="99">
        <v>44.16</v>
      </c>
      <c r="E9" s="45">
        <f t="shared" si="0"/>
        <v>32.959999999999994</v>
      </c>
      <c r="F9" s="37">
        <f t="shared" si="1"/>
        <v>2.9428571428571426</v>
      </c>
      <c r="G9" s="12" t="s">
        <v>13</v>
      </c>
      <c r="H9" s="12" t="s">
        <v>13</v>
      </c>
      <c r="I9" s="114">
        <v>12.990029391815501</v>
      </c>
    </row>
    <row r="10" spans="1:11" ht="30" customHeight="1">
      <c r="A10" s="120"/>
      <c r="B10" s="105" t="s">
        <v>21</v>
      </c>
      <c r="C10" s="106">
        <v>13.625</v>
      </c>
      <c r="D10" s="99">
        <v>55.26</v>
      </c>
      <c r="E10" s="45">
        <f t="shared" si="0"/>
        <v>41.634999999999998</v>
      </c>
      <c r="F10" s="37">
        <f t="shared" si="1"/>
        <v>3.0557798165137613</v>
      </c>
      <c r="G10" s="12" t="s">
        <v>13</v>
      </c>
      <c r="H10" s="12" t="s">
        <v>13</v>
      </c>
      <c r="I10" s="114">
        <v>18.936997742663699</v>
      </c>
    </row>
    <row r="11" spans="1:11" ht="30" customHeight="1">
      <c r="A11" s="120"/>
      <c r="B11" s="105" t="s">
        <v>22</v>
      </c>
      <c r="C11" s="106">
        <v>4.5</v>
      </c>
      <c r="D11" s="99">
        <v>6.62</v>
      </c>
      <c r="E11" s="45">
        <f t="shared" si="0"/>
        <v>2.12</v>
      </c>
      <c r="F11" s="37">
        <f t="shared" si="1"/>
        <v>0.47111111111111115</v>
      </c>
      <c r="G11" s="12" t="s">
        <v>13</v>
      </c>
      <c r="H11" s="12" t="s">
        <v>13</v>
      </c>
      <c r="I11" s="114">
        <v>3.23802164261931</v>
      </c>
    </row>
    <row r="12" spans="1:11" ht="30" customHeight="1">
      <c r="A12" s="107" t="s">
        <v>23</v>
      </c>
      <c r="B12" s="105" t="s">
        <v>24</v>
      </c>
      <c r="C12" s="106">
        <v>3.17</v>
      </c>
      <c r="D12" s="99">
        <v>4.03</v>
      </c>
      <c r="E12" s="45">
        <f t="shared" si="0"/>
        <v>0.86000000000000032</v>
      </c>
      <c r="F12" s="37">
        <f t="shared" si="1"/>
        <v>0.27129337539432186</v>
      </c>
      <c r="G12" s="12" t="s">
        <v>13</v>
      </c>
      <c r="H12" s="12" t="s">
        <v>13</v>
      </c>
      <c r="I12" s="114">
        <v>2.1515912408759101</v>
      </c>
    </row>
    <row r="13" spans="1:11" ht="30" customHeight="1" thickBot="1">
      <c r="A13" s="108" t="s">
        <v>25</v>
      </c>
      <c r="B13" s="109" t="s">
        <v>26</v>
      </c>
      <c r="C13" s="110">
        <v>1.4750000000000001</v>
      </c>
      <c r="D13" s="101">
        <v>2.78</v>
      </c>
      <c r="E13" s="52">
        <f t="shared" si="0"/>
        <v>1.3049999999999997</v>
      </c>
      <c r="F13" s="111">
        <f t="shared" si="1"/>
        <v>0.88474576271186411</v>
      </c>
      <c r="G13" s="112" t="s">
        <v>13</v>
      </c>
      <c r="H13" s="112" t="s">
        <v>13</v>
      </c>
      <c r="I13" s="115">
        <v>1.1458907539118099</v>
      </c>
    </row>
    <row r="14" spans="1:11" ht="30" customHeight="1">
      <c r="A14" s="119" t="s">
        <v>27</v>
      </c>
      <c r="B14" s="119"/>
      <c r="C14" s="119"/>
      <c r="D14" s="119"/>
      <c r="E14" s="119"/>
      <c r="F14" s="119"/>
      <c r="G14" s="119"/>
      <c r="H14" s="119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0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23" sqref="D23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6.75" style="27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28</v>
      </c>
    </row>
    <row r="2" spans="1:7" ht="40.5" customHeight="1">
      <c r="A2" s="121" t="s">
        <v>29</v>
      </c>
      <c r="B2" s="121"/>
      <c r="C2" s="121"/>
      <c r="D2" s="121"/>
      <c r="E2" s="23"/>
      <c r="F2" s="23"/>
      <c r="G2" s="23"/>
    </row>
    <row r="3" spans="1:7" ht="24.95" customHeight="1">
      <c r="A3" s="24" t="s">
        <v>30</v>
      </c>
      <c r="B3" s="25" t="s">
        <v>31</v>
      </c>
      <c r="C3" s="122" t="s">
        <v>32</v>
      </c>
      <c r="D3" s="123"/>
    </row>
    <row r="4" spans="1:7" ht="24.95" customHeight="1">
      <c r="A4" s="28">
        <v>2794500</v>
      </c>
      <c r="B4" s="13">
        <v>2794500</v>
      </c>
      <c r="C4" s="124">
        <f>SUM(A4:B4)</f>
        <v>5589000</v>
      </c>
      <c r="D4" s="125"/>
    </row>
    <row r="5" spans="1:7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7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7" t="s">
        <v>3</v>
      </c>
      <c r="B8" s="78" t="s">
        <v>37</v>
      </c>
      <c r="C8" s="79" t="s">
        <v>38</v>
      </c>
      <c r="D8" s="79" t="s">
        <v>39</v>
      </c>
      <c r="E8" s="80" t="s">
        <v>40</v>
      </c>
      <c r="F8" s="80" t="s">
        <v>41</v>
      </c>
      <c r="G8" s="81" t="s">
        <v>42</v>
      </c>
    </row>
    <row r="9" spans="1:7" ht="24.95" customHeight="1">
      <c r="A9" s="82" t="s">
        <v>12</v>
      </c>
      <c r="B9" s="83">
        <v>14900</v>
      </c>
      <c r="C9" s="99">
        <v>2.3199999999999998</v>
      </c>
      <c r="D9" s="50">
        <f>B9*C9</f>
        <v>34568</v>
      </c>
      <c r="E9" s="100">
        <f>D9/D18</f>
        <v>6.5475032936869834E-2</v>
      </c>
      <c r="F9" s="50">
        <f>E9*C6</f>
        <v>14637.59836336662</v>
      </c>
      <c r="G9" s="85">
        <f>F9/B9</f>
        <v>0.98238915190380005</v>
      </c>
    </row>
    <row r="10" spans="1:7" ht="24.95" customHeight="1">
      <c r="A10" s="82" t="s">
        <v>15</v>
      </c>
      <c r="B10" s="83">
        <v>12950</v>
      </c>
      <c r="C10" s="99">
        <v>1.7</v>
      </c>
      <c r="D10" s="50">
        <f t="shared" ref="D10:D17" si="0">B10*C10</f>
        <v>22015</v>
      </c>
      <c r="E10" s="100">
        <f>D10/D18</f>
        <v>4.169847402526005E-2</v>
      </c>
      <c r="F10" s="50">
        <f>E10*C6</f>
        <v>9322.110853087137</v>
      </c>
      <c r="G10" s="85">
        <f t="shared" ref="G10:G17" si="1">F10/B10</f>
        <v>0.71985411992950865</v>
      </c>
    </row>
    <row r="11" spans="1:7" ht="24.95" customHeight="1">
      <c r="A11" s="82" t="s">
        <v>16</v>
      </c>
      <c r="B11" s="83">
        <v>7139.2</v>
      </c>
      <c r="C11" s="99">
        <v>0</v>
      </c>
      <c r="D11" s="50">
        <f t="shared" si="0"/>
        <v>0</v>
      </c>
      <c r="E11" s="100">
        <f>D11/D18</f>
        <v>0</v>
      </c>
      <c r="F11" s="50">
        <f>E11*C6</f>
        <v>0</v>
      </c>
      <c r="G11" s="85">
        <f t="shared" si="1"/>
        <v>0</v>
      </c>
    </row>
    <row r="12" spans="1:7" ht="24.95" customHeight="1">
      <c r="A12" s="82" t="s">
        <v>19</v>
      </c>
      <c r="B12" s="83">
        <v>8206</v>
      </c>
      <c r="C12" s="99">
        <v>0</v>
      </c>
      <c r="D12" s="50">
        <f t="shared" si="0"/>
        <v>0</v>
      </c>
      <c r="E12" s="100">
        <f>D12/D18</f>
        <v>0</v>
      </c>
      <c r="F12" s="50">
        <f>E12*C6</f>
        <v>0</v>
      </c>
      <c r="G12" s="85">
        <f t="shared" si="1"/>
        <v>0</v>
      </c>
    </row>
    <row r="13" spans="1:7" ht="24.95" customHeight="1">
      <c r="A13" s="82" t="s">
        <v>20</v>
      </c>
      <c r="B13" s="83">
        <v>1213.2</v>
      </c>
      <c r="C13" s="99">
        <v>44.16</v>
      </c>
      <c r="D13" s="50">
        <f t="shared" si="0"/>
        <v>53574.911999999997</v>
      </c>
      <c r="E13" s="100">
        <f>D13/D18</f>
        <v>0.10147590626561857</v>
      </c>
      <c r="F13" s="50">
        <f>E13*C6</f>
        <v>22685.953604741688</v>
      </c>
      <c r="G13" s="85">
        <f t="shared" si="1"/>
        <v>18.699269374168882</v>
      </c>
    </row>
    <row r="14" spans="1:7" ht="24.95" customHeight="1">
      <c r="A14" s="82" t="s">
        <v>21</v>
      </c>
      <c r="B14" s="83">
        <v>819</v>
      </c>
      <c r="C14" s="99">
        <v>55.26</v>
      </c>
      <c r="D14" s="50">
        <f t="shared" si="0"/>
        <v>45257.939999999995</v>
      </c>
      <c r="E14" s="100">
        <f>D14/D18</f>
        <v>8.5722781536533177E-2</v>
      </c>
      <c r="F14" s="50">
        <f>E14*C6</f>
        <v>19164.185040307359</v>
      </c>
      <c r="G14" s="85">
        <f t="shared" si="1"/>
        <v>23.39949333370862</v>
      </c>
    </row>
    <row r="15" spans="1:7" ht="24.95" customHeight="1">
      <c r="A15" s="82" t="s">
        <v>22</v>
      </c>
      <c r="B15" s="83">
        <v>4277</v>
      </c>
      <c r="C15" s="99">
        <v>6.62</v>
      </c>
      <c r="D15" s="50">
        <f t="shared" si="0"/>
        <v>28313.74</v>
      </c>
      <c r="E15" s="100">
        <f>D15/D18</f>
        <v>5.3628878126185178E-2</v>
      </c>
      <c r="F15" s="50">
        <f>E15*C6</f>
        <v>11989.271993889959</v>
      </c>
      <c r="G15" s="85">
        <f t="shared" si="1"/>
        <v>2.8031966317254988</v>
      </c>
    </row>
    <row r="16" spans="1:7" ht="24.95" customHeight="1">
      <c r="A16" s="82" t="s">
        <v>24</v>
      </c>
      <c r="B16" s="83">
        <v>9180</v>
      </c>
      <c r="C16" s="99">
        <v>4.03</v>
      </c>
      <c r="D16" s="50">
        <f t="shared" si="0"/>
        <v>36995.4</v>
      </c>
      <c r="E16" s="100">
        <f>D16/D18</f>
        <v>7.007275611874203E-2</v>
      </c>
      <c r="F16" s="50">
        <f>E16*C6</f>
        <v>15665.465357905969</v>
      </c>
      <c r="G16" s="85">
        <f t="shared" si="1"/>
        <v>1.7064777078328941</v>
      </c>
    </row>
    <row r="17" spans="1:7" ht="24.95" customHeight="1">
      <c r="A17" s="82" t="s">
        <v>26</v>
      </c>
      <c r="B17" s="83">
        <v>110515.1</v>
      </c>
      <c r="C17" s="99">
        <v>2.78</v>
      </c>
      <c r="D17" s="50">
        <f t="shared" si="0"/>
        <v>307231.978</v>
      </c>
      <c r="E17" s="100">
        <f>D17/D18</f>
        <v>0.58192617099079125</v>
      </c>
      <c r="F17" s="50">
        <f>E17*C6</f>
        <v>130095.41478670129</v>
      </c>
      <c r="G17" s="85">
        <f t="shared" si="1"/>
        <v>1.1771732078847261</v>
      </c>
    </row>
    <row r="18" spans="1:7" ht="24.95" customHeight="1">
      <c r="A18" s="86" t="s">
        <v>43</v>
      </c>
      <c r="B18" s="87"/>
      <c r="C18" s="87"/>
      <c r="D18" s="88">
        <f>SUM(D9:D17)</f>
        <v>527956.97</v>
      </c>
      <c r="E18" s="102">
        <f>SUM(E9:E17)</f>
        <v>1</v>
      </c>
      <c r="F18" s="88">
        <f>SUM(F9:F17)</f>
        <v>223560</v>
      </c>
      <c r="G18" s="90"/>
    </row>
  </sheetData>
  <mergeCells count="3">
    <mergeCell ref="A2:D2"/>
    <mergeCell ref="C3:D3"/>
    <mergeCell ref="C4:D4"/>
  </mergeCells>
  <phoneticPr fontId="10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9" workbookViewId="0">
      <selection activeCell="D62" sqref="D62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6" customWidth="1"/>
    <col min="5" max="5" width="14.5" style="27" customWidth="1"/>
    <col min="6" max="6" width="12.75" customWidth="1"/>
    <col min="7" max="8" width="14.625" customWidth="1"/>
  </cols>
  <sheetData>
    <row r="1" spans="1:7" ht="20.25" customHeight="1">
      <c r="A1" s="5" t="s">
        <v>44</v>
      </c>
    </row>
    <row r="2" spans="1:7" ht="21" customHeight="1">
      <c r="A2" s="118" t="s">
        <v>45</v>
      </c>
      <c r="B2" s="118"/>
      <c r="C2" s="118"/>
      <c r="D2" s="118"/>
      <c r="E2" s="118"/>
      <c r="F2" s="6"/>
    </row>
    <row r="3" spans="1:7" ht="21" customHeight="1">
      <c r="B3" s="54"/>
      <c r="C3" s="54"/>
      <c r="D3" s="91"/>
      <c r="E3" s="55"/>
      <c r="F3" s="6"/>
    </row>
    <row r="4" spans="1:7" ht="36" customHeight="1">
      <c r="A4" s="56" t="s">
        <v>46</v>
      </c>
      <c r="B4" s="57" t="s">
        <v>3</v>
      </c>
      <c r="C4" s="58" t="s">
        <v>47</v>
      </c>
      <c r="D4" s="92" t="s">
        <v>48</v>
      </c>
      <c r="E4" s="60" t="s">
        <v>39</v>
      </c>
    </row>
    <row r="5" spans="1:7" ht="21" customHeight="1">
      <c r="A5" s="120" t="s">
        <v>49</v>
      </c>
      <c r="B5" s="93" t="s">
        <v>12</v>
      </c>
      <c r="C5" s="94">
        <v>6050</v>
      </c>
      <c r="D5" s="63">
        <v>0.98238915190380005</v>
      </c>
      <c r="E5" s="64">
        <f>C5*D5</f>
        <v>5943.4543690179908</v>
      </c>
    </row>
    <row r="6" spans="1:7" ht="21" customHeight="1">
      <c r="A6" s="120"/>
      <c r="B6" s="93" t="s">
        <v>15</v>
      </c>
      <c r="C6" s="94">
        <v>5800</v>
      </c>
      <c r="D6" s="63">
        <v>0.71985411992950898</v>
      </c>
      <c r="E6" s="64">
        <f t="shared" ref="E6:E13" si="0">C6*D6</f>
        <v>4175.1538955911519</v>
      </c>
      <c r="G6" s="1"/>
    </row>
    <row r="7" spans="1:7" ht="21" customHeight="1">
      <c r="A7" s="120"/>
      <c r="B7" s="93" t="s">
        <v>16</v>
      </c>
      <c r="C7" s="94">
        <v>2980.8</v>
      </c>
      <c r="D7" s="63">
        <v>0</v>
      </c>
      <c r="E7" s="64">
        <f t="shared" si="0"/>
        <v>0</v>
      </c>
    </row>
    <row r="8" spans="1:7" ht="21" customHeight="1">
      <c r="A8" s="120"/>
      <c r="B8" s="93" t="s">
        <v>19</v>
      </c>
      <c r="C8" s="94">
        <v>2540</v>
      </c>
      <c r="D8" s="63">
        <v>0</v>
      </c>
      <c r="E8" s="64">
        <f t="shared" si="0"/>
        <v>0</v>
      </c>
    </row>
    <row r="9" spans="1:7" ht="21" customHeight="1">
      <c r="A9" s="120"/>
      <c r="B9" s="93" t="s">
        <v>20</v>
      </c>
      <c r="C9" s="94">
        <v>534</v>
      </c>
      <c r="D9" s="63">
        <v>18.6992693741689</v>
      </c>
      <c r="E9" s="64">
        <f t="shared" si="0"/>
        <v>9985.4098458061926</v>
      </c>
    </row>
    <row r="10" spans="1:7" ht="21" customHeight="1">
      <c r="A10" s="120"/>
      <c r="B10" s="93" t="s">
        <v>21</v>
      </c>
      <c r="C10" s="94">
        <v>320.5</v>
      </c>
      <c r="D10" s="63">
        <v>23.399493333708602</v>
      </c>
      <c r="E10" s="64">
        <f t="shared" si="0"/>
        <v>7499.5376134536073</v>
      </c>
      <c r="G10" s="1"/>
    </row>
    <row r="11" spans="1:7" ht="21" customHeight="1">
      <c r="A11" s="120"/>
      <c r="B11" s="93" t="s">
        <v>22</v>
      </c>
      <c r="C11" s="94">
        <v>2580</v>
      </c>
      <c r="D11" s="63">
        <v>2.8031966317255002</v>
      </c>
      <c r="E11" s="64">
        <f t="shared" si="0"/>
        <v>7232.2473098517903</v>
      </c>
    </row>
    <row r="12" spans="1:7" ht="21" customHeight="1">
      <c r="A12" s="120"/>
      <c r="B12" s="93" t="s">
        <v>24</v>
      </c>
      <c r="C12" s="94">
        <v>3465</v>
      </c>
      <c r="D12" s="63">
        <v>1.7064777078328901</v>
      </c>
      <c r="E12" s="64">
        <f t="shared" si="0"/>
        <v>5912.945257640964</v>
      </c>
    </row>
    <row r="13" spans="1:7" ht="21" customHeight="1">
      <c r="A13" s="120"/>
      <c r="B13" s="93" t="s">
        <v>26</v>
      </c>
      <c r="C13" s="94">
        <v>98924.1</v>
      </c>
      <c r="D13" s="63">
        <v>1.1771732078847299</v>
      </c>
      <c r="E13" s="64">
        <f t="shared" si="0"/>
        <v>116450.80013410981</v>
      </c>
    </row>
    <row r="14" spans="1:7" ht="21" customHeight="1">
      <c r="A14" s="120"/>
      <c r="B14" s="126" t="s">
        <v>50</v>
      </c>
      <c r="C14" s="126"/>
      <c r="D14" s="126"/>
      <c r="E14" s="65">
        <f>SUM(E5:E13)</f>
        <v>157199.54842547153</v>
      </c>
    </row>
    <row r="15" spans="1:7" ht="21" customHeight="1">
      <c r="A15" s="120" t="s">
        <v>51</v>
      </c>
      <c r="B15" s="93" t="s">
        <v>12</v>
      </c>
      <c r="C15" s="62">
        <v>1750</v>
      </c>
      <c r="D15" s="63">
        <v>0.98238915190380005</v>
      </c>
      <c r="E15" s="64">
        <f>C15*D15</f>
        <v>1719.18101583165</v>
      </c>
    </row>
    <row r="16" spans="1:7" ht="21" customHeight="1">
      <c r="A16" s="120"/>
      <c r="B16" s="93" t="s">
        <v>15</v>
      </c>
      <c r="C16" s="62">
        <v>1850</v>
      </c>
      <c r="D16" s="63">
        <v>0.71985411992950898</v>
      </c>
      <c r="E16" s="64">
        <f t="shared" ref="E16:E23" si="1">C16*D16</f>
        <v>1331.7301218695916</v>
      </c>
    </row>
    <row r="17" spans="1:5" ht="21" customHeight="1">
      <c r="A17" s="120"/>
      <c r="B17" s="93" t="s">
        <v>16</v>
      </c>
      <c r="C17" s="62">
        <v>846.4</v>
      </c>
      <c r="D17" s="63">
        <v>0</v>
      </c>
      <c r="E17" s="64">
        <f t="shared" si="1"/>
        <v>0</v>
      </c>
    </row>
    <row r="18" spans="1:5" ht="21" customHeight="1">
      <c r="A18" s="120"/>
      <c r="B18" s="93" t="s">
        <v>19</v>
      </c>
      <c r="C18" s="62">
        <v>1240</v>
      </c>
      <c r="D18" s="63">
        <v>0</v>
      </c>
      <c r="E18" s="64">
        <f t="shared" si="1"/>
        <v>0</v>
      </c>
    </row>
    <row r="19" spans="1:5" ht="21" customHeight="1">
      <c r="A19" s="120"/>
      <c r="B19" s="93" t="s">
        <v>20</v>
      </c>
      <c r="C19" s="62">
        <v>462</v>
      </c>
      <c r="D19" s="63">
        <v>18.6992693741689</v>
      </c>
      <c r="E19" s="64">
        <f t="shared" si="1"/>
        <v>8639.0624508660312</v>
      </c>
    </row>
    <row r="20" spans="1:5" ht="21" customHeight="1">
      <c r="A20" s="120"/>
      <c r="B20" s="93" t="s">
        <v>21</v>
      </c>
      <c r="C20" s="62">
        <v>70</v>
      </c>
      <c r="D20" s="63">
        <v>23.399493333708602</v>
      </c>
      <c r="E20" s="64">
        <f t="shared" si="1"/>
        <v>1637.9645333596022</v>
      </c>
    </row>
    <row r="21" spans="1:5" ht="21" customHeight="1">
      <c r="A21" s="120"/>
      <c r="B21" s="93" t="s">
        <v>22</v>
      </c>
      <c r="C21" s="62">
        <v>180</v>
      </c>
      <c r="D21" s="63">
        <v>2.8031966317255002</v>
      </c>
      <c r="E21" s="64">
        <f t="shared" si="1"/>
        <v>504.57539371059005</v>
      </c>
    </row>
    <row r="22" spans="1:5" ht="21" customHeight="1">
      <c r="A22" s="120"/>
      <c r="B22" s="93" t="s">
        <v>24</v>
      </c>
      <c r="C22" s="62">
        <v>1035</v>
      </c>
      <c r="D22" s="63">
        <v>1.7064777078328901</v>
      </c>
      <c r="E22" s="64">
        <f t="shared" si="1"/>
        <v>1766.2044276070412</v>
      </c>
    </row>
    <row r="23" spans="1:5" ht="21" customHeight="1">
      <c r="A23" s="120"/>
      <c r="B23" s="93" t="s">
        <v>26</v>
      </c>
      <c r="C23" s="62">
        <v>11591</v>
      </c>
      <c r="D23" s="63">
        <v>1.1771732078847299</v>
      </c>
      <c r="E23" s="64">
        <f t="shared" si="1"/>
        <v>13644.614652591905</v>
      </c>
    </row>
    <row r="24" spans="1:5" ht="21" customHeight="1">
      <c r="A24" s="129"/>
      <c r="B24" s="127" t="s">
        <v>50</v>
      </c>
      <c r="C24" s="127"/>
      <c r="D24" s="127"/>
      <c r="E24" s="67">
        <f>SUM(E15:E23)</f>
        <v>29243.332595836408</v>
      </c>
    </row>
    <row r="25" spans="1:5" ht="21" customHeight="1">
      <c r="A25" s="119" t="s">
        <v>52</v>
      </c>
      <c r="B25" s="119"/>
      <c r="C25" s="119"/>
      <c r="D25" s="119"/>
      <c r="E25" s="119"/>
    </row>
    <row r="26" spans="1:5" ht="21" customHeight="1">
      <c r="A26" s="68"/>
      <c r="B26" s="69"/>
      <c r="C26" s="95"/>
      <c r="D26" s="96"/>
      <c r="E26" s="72"/>
    </row>
    <row r="27" spans="1:5" ht="21" customHeight="1">
      <c r="A27" s="68"/>
      <c r="B27" s="69"/>
      <c r="C27" s="95"/>
      <c r="D27" s="96"/>
      <c r="E27" s="72"/>
    </row>
    <row r="28" spans="1:5" ht="21" customHeight="1">
      <c r="A28" s="68"/>
      <c r="B28" s="69"/>
      <c r="C28" s="95"/>
      <c r="D28" s="96"/>
      <c r="E28" s="72"/>
    </row>
    <row r="29" spans="1:5" ht="21" customHeight="1">
      <c r="A29" s="68"/>
      <c r="B29" s="69"/>
      <c r="C29" s="95"/>
      <c r="D29" s="96"/>
      <c r="E29" s="72"/>
    </row>
    <row r="30" spans="1:5" ht="21" customHeight="1">
      <c r="E30" s="72"/>
    </row>
    <row r="31" spans="1:5" ht="21" customHeight="1">
      <c r="E31" s="72"/>
    </row>
    <row r="32" spans="1:5" ht="21" customHeight="1">
      <c r="E32" s="72"/>
    </row>
    <row r="33" spans="1:5" ht="21" customHeight="1">
      <c r="E33" s="72"/>
    </row>
    <row r="34" spans="1:5" ht="21" customHeight="1">
      <c r="A34" s="68"/>
      <c r="B34" s="69"/>
      <c r="C34" s="95"/>
      <c r="D34" s="96"/>
      <c r="E34" s="72"/>
    </row>
    <row r="35" spans="1:5" ht="21" customHeight="1">
      <c r="A35" s="5" t="s">
        <v>53</v>
      </c>
    </row>
    <row r="36" spans="1:5" ht="21" customHeight="1">
      <c r="A36" s="118" t="s">
        <v>45</v>
      </c>
      <c r="B36" s="118"/>
      <c r="C36" s="118"/>
      <c r="D36" s="118"/>
      <c r="E36" s="118"/>
    </row>
    <row r="37" spans="1:5" ht="21" customHeight="1">
      <c r="B37" s="54"/>
      <c r="C37" s="54"/>
      <c r="D37" s="91"/>
      <c r="E37" s="55"/>
    </row>
    <row r="38" spans="1:5" ht="36" customHeight="1">
      <c r="A38" s="56" t="s">
        <v>46</v>
      </c>
      <c r="B38" s="57" t="s">
        <v>3</v>
      </c>
      <c r="C38" s="58" t="s">
        <v>47</v>
      </c>
      <c r="D38" s="92" t="s">
        <v>48</v>
      </c>
      <c r="E38" s="60" t="s">
        <v>39</v>
      </c>
    </row>
    <row r="39" spans="1:5" ht="21" customHeight="1">
      <c r="A39" s="120" t="s">
        <v>54</v>
      </c>
      <c r="B39" s="83" t="s">
        <v>12</v>
      </c>
      <c r="C39" s="62">
        <v>4100</v>
      </c>
      <c r="D39" s="63">
        <v>0.98238915190380005</v>
      </c>
      <c r="E39" s="64">
        <f>C39*D39</f>
        <v>4027.7955228055803</v>
      </c>
    </row>
    <row r="40" spans="1:5" ht="21" customHeight="1">
      <c r="A40" s="120"/>
      <c r="B40" s="83" t="s">
        <v>15</v>
      </c>
      <c r="C40" s="62">
        <v>3450</v>
      </c>
      <c r="D40" s="63">
        <v>0.71985411992950898</v>
      </c>
      <c r="E40" s="64">
        <f t="shared" ref="E40:E47" si="2">C40*D40</f>
        <v>2483.496713756806</v>
      </c>
    </row>
    <row r="41" spans="1:5" ht="21" customHeight="1">
      <c r="A41" s="120"/>
      <c r="B41" s="83" t="s">
        <v>16</v>
      </c>
      <c r="C41" s="62">
        <v>1987.2</v>
      </c>
      <c r="D41" s="63">
        <v>0</v>
      </c>
      <c r="E41" s="64">
        <f t="shared" si="2"/>
        <v>0</v>
      </c>
    </row>
    <row r="42" spans="1:5" ht="21" customHeight="1">
      <c r="A42" s="120"/>
      <c r="B42" s="83" t="s">
        <v>19</v>
      </c>
      <c r="C42" s="62">
        <v>2652</v>
      </c>
      <c r="D42" s="63">
        <v>0</v>
      </c>
      <c r="E42" s="64">
        <f t="shared" si="2"/>
        <v>0</v>
      </c>
    </row>
    <row r="43" spans="1:5" ht="21" customHeight="1">
      <c r="A43" s="120"/>
      <c r="B43" s="83" t="s">
        <v>20</v>
      </c>
      <c r="C43" s="62">
        <v>217.2</v>
      </c>
      <c r="D43" s="63">
        <v>18.6992693741689</v>
      </c>
      <c r="E43" s="64">
        <f t="shared" si="2"/>
        <v>4061.4813080694848</v>
      </c>
    </row>
    <row r="44" spans="1:5" ht="21" customHeight="1">
      <c r="A44" s="120"/>
      <c r="B44" s="83" t="s">
        <v>21</v>
      </c>
      <c r="C44" s="62">
        <v>250</v>
      </c>
      <c r="D44" s="63">
        <v>23.399493333708602</v>
      </c>
      <c r="E44" s="64">
        <f t="shared" si="2"/>
        <v>5849.8733334271501</v>
      </c>
    </row>
    <row r="45" spans="1:5" ht="21" customHeight="1">
      <c r="A45" s="120"/>
      <c r="B45" s="83" t="s">
        <v>22</v>
      </c>
      <c r="C45" s="62">
        <v>1109</v>
      </c>
      <c r="D45" s="63">
        <v>2.8031966317255002</v>
      </c>
      <c r="E45" s="64">
        <f t="shared" si="2"/>
        <v>3108.7450645835797</v>
      </c>
    </row>
    <row r="46" spans="1:5" ht="21" customHeight="1">
      <c r="A46" s="120"/>
      <c r="B46" s="83" t="s">
        <v>24</v>
      </c>
      <c r="C46" s="62">
        <v>2700</v>
      </c>
      <c r="D46" s="63">
        <v>1.7064777078328901</v>
      </c>
      <c r="E46" s="64">
        <f t="shared" si="2"/>
        <v>4607.4898111488037</v>
      </c>
    </row>
    <row r="47" spans="1:5" ht="21" customHeight="1">
      <c r="A47" s="120"/>
      <c r="B47" s="83" t="s">
        <v>26</v>
      </c>
      <c r="C47" s="62">
        <v>0</v>
      </c>
      <c r="D47" s="63">
        <v>1.1771732078847299</v>
      </c>
      <c r="E47" s="64">
        <f t="shared" si="2"/>
        <v>0</v>
      </c>
    </row>
    <row r="48" spans="1:5" ht="21" customHeight="1">
      <c r="A48" s="120"/>
      <c r="B48" s="126" t="s">
        <v>50</v>
      </c>
      <c r="C48" s="126"/>
      <c r="D48" s="126"/>
      <c r="E48" s="65">
        <f>SUM(E39:E47)</f>
        <v>24138.881753791404</v>
      </c>
    </row>
    <row r="49" spans="1:6" ht="21" customHeight="1">
      <c r="A49" s="120" t="s">
        <v>55</v>
      </c>
      <c r="B49" s="83" t="s">
        <v>12</v>
      </c>
      <c r="C49" s="62">
        <v>3000</v>
      </c>
      <c r="D49" s="63">
        <v>0.98238915190380005</v>
      </c>
      <c r="E49" s="64">
        <f>C49*D49</f>
        <v>2947.1674557114002</v>
      </c>
    </row>
    <row r="50" spans="1:6" ht="21" customHeight="1">
      <c r="A50" s="120"/>
      <c r="B50" s="83" t="s">
        <v>15</v>
      </c>
      <c r="C50" s="62">
        <v>1850</v>
      </c>
      <c r="D50" s="63">
        <v>0.71985411992950898</v>
      </c>
      <c r="E50" s="64">
        <f t="shared" ref="E50:E57" si="3">C50*D50</f>
        <v>1331.7301218695916</v>
      </c>
    </row>
    <row r="51" spans="1:6" ht="21" customHeight="1">
      <c r="A51" s="120"/>
      <c r="B51" s="83" t="s">
        <v>16</v>
      </c>
      <c r="C51" s="62">
        <v>1324.8</v>
      </c>
      <c r="D51" s="63">
        <v>0</v>
      </c>
      <c r="E51" s="64">
        <f t="shared" si="3"/>
        <v>0</v>
      </c>
    </row>
    <row r="52" spans="1:6" ht="21" customHeight="1">
      <c r="A52" s="120"/>
      <c r="B52" s="83" t="s">
        <v>56</v>
      </c>
      <c r="C52" s="62">
        <v>1774</v>
      </c>
      <c r="D52" s="63">
        <v>0</v>
      </c>
      <c r="E52" s="64">
        <f t="shared" si="3"/>
        <v>0</v>
      </c>
    </row>
    <row r="53" spans="1:6" ht="21" customHeight="1">
      <c r="A53" s="120"/>
      <c r="B53" s="83" t="s">
        <v>20</v>
      </c>
      <c r="C53" s="62">
        <v>0</v>
      </c>
      <c r="D53" s="63">
        <v>18.6992693741689</v>
      </c>
      <c r="E53" s="64">
        <f t="shared" si="3"/>
        <v>0</v>
      </c>
    </row>
    <row r="54" spans="1:6" ht="21" customHeight="1">
      <c r="A54" s="120"/>
      <c r="B54" s="83" t="s">
        <v>21</v>
      </c>
      <c r="C54" s="62">
        <v>178.5</v>
      </c>
      <c r="D54" s="63">
        <v>23.399493333708602</v>
      </c>
      <c r="E54" s="64">
        <f t="shared" si="3"/>
        <v>4176.8095600669858</v>
      </c>
    </row>
    <row r="55" spans="1:6" ht="21" customHeight="1">
      <c r="A55" s="120"/>
      <c r="B55" s="83" t="s">
        <v>22</v>
      </c>
      <c r="C55" s="62">
        <v>408</v>
      </c>
      <c r="D55" s="63">
        <v>2.8031966317255002</v>
      </c>
      <c r="E55" s="64">
        <f t="shared" si="3"/>
        <v>1143.7042257440041</v>
      </c>
    </row>
    <row r="56" spans="1:6" ht="21" customHeight="1">
      <c r="A56" s="120"/>
      <c r="B56" s="83" t="s">
        <v>24</v>
      </c>
      <c r="C56" s="62">
        <v>1980</v>
      </c>
      <c r="D56" s="63">
        <v>1.7064777078328901</v>
      </c>
      <c r="E56" s="64">
        <f t="shared" si="3"/>
        <v>3378.8258615091222</v>
      </c>
    </row>
    <row r="57" spans="1:6" ht="21" customHeight="1">
      <c r="A57" s="120"/>
      <c r="B57" s="83" t="s">
        <v>26</v>
      </c>
      <c r="C57" s="62">
        <v>0</v>
      </c>
      <c r="D57" s="63">
        <v>1.1771732078847299</v>
      </c>
      <c r="E57" s="64">
        <f t="shared" si="3"/>
        <v>0</v>
      </c>
    </row>
    <row r="58" spans="1:6" ht="21" customHeight="1">
      <c r="A58" s="120"/>
      <c r="B58" s="126" t="s">
        <v>50</v>
      </c>
      <c r="C58" s="126"/>
      <c r="D58" s="126"/>
      <c r="E58" s="97">
        <f>SUM(E49:E57)</f>
        <v>12978.237224901104</v>
      </c>
    </row>
    <row r="59" spans="1:6" ht="21" customHeight="1">
      <c r="A59" s="128" t="s">
        <v>57</v>
      </c>
      <c r="B59" s="127"/>
      <c r="C59" s="127"/>
      <c r="D59" s="127"/>
      <c r="E59" s="98">
        <f>E14+E24+E48+E58</f>
        <v>223560.00000000044</v>
      </c>
      <c r="F59" s="1"/>
    </row>
    <row r="60" spans="1:6" ht="30" customHeight="1">
      <c r="A60" s="119" t="s">
        <v>58</v>
      </c>
      <c r="B60" s="119"/>
      <c r="C60" s="119"/>
      <c r="D60" s="119"/>
      <c r="E60" s="119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0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20" sqref="D20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7.625" style="27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59</v>
      </c>
    </row>
    <row r="2" spans="1:9" ht="40.5" customHeight="1">
      <c r="A2" s="121" t="s">
        <v>60</v>
      </c>
      <c r="B2" s="121"/>
      <c r="C2" s="121"/>
      <c r="D2" s="121"/>
      <c r="E2" s="23"/>
      <c r="F2" s="23"/>
      <c r="G2" s="23"/>
    </row>
    <row r="3" spans="1:9" ht="24.95" customHeight="1">
      <c r="A3" s="24" t="s">
        <v>30</v>
      </c>
      <c r="B3" s="25" t="s">
        <v>31</v>
      </c>
      <c r="C3" s="122" t="s">
        <v>32</v>
      </c>
      <c r="D3" s="123"/>
    </row>
    <row r="4" spans="1:9" ht="24.95" customHeight="1">
      <c r="A4" s="28">
        <v>2794500</v>
      </c>
      <c r="B4" s="13">
        <v>2794500</v>
      </c>
      <c r="C4" s="124">
        <f>SUM(A4:B4)</f>
        <v>5589000</v>
      </c>
      <c r="D4" s="125"/>
    </row>
    <row r="5" spans="1:9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9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7" t="s">
        <v>3</v>
      </c>
      <c r="B8" s="78" t="s">
        <v>37</v>
      </c>
      <c r="C8" s="79" t="s">
        <v>38</v>
      </c>
      <c r="D8" s="79" t="s">
        <v>39</v>
      </c>
      <c r="E8" s="80" t="s">
        <v>40</v>
      </c>
      <c r="F8" s="80" t="s">
        <v>41</v>
      </c>
      <c r="G8" s="81" t="s">
        <v>42</v>
      </c>
    </row>
    <row r="9" spans="1:9" ht="24.95" customHeight="1">
      <c r="A9" s="82" t="s">
        <v>12</v>
      </c>
      <c r="B9" s="83">
        <v>22950</v>
      </c>
      <c r="C9" s="45">
        <v>2.3199999999999998</v>
      </c>
      <c r="D9" s="50">
        <f>C9*B9</f>
        <v>53243.999999999993</v>
      </c>
      <c r="E9" s="84">
        <f>D9/D18</f>
        <v>0.20294736876129232</v>
      </c>
      <c r="F9" s="50">
        <f>E9*D6</f>
        <v>11342.728440068628</v>
      </c>
      <c r="G9" s="85">
        <f>F9/B9</f>
        <v>0.49423653333632367</v>
      </c>
      <c r="H9" s="1"/>
      <c r="I9" s="26"/>
    </row>
    <row r="10" spans="1:9" ht="24.95" customHeight="1">
      <c r="A10" s="82" t="s">
        <v>15</v>
      </c>
      <c r="B10" s="83">
        <v>5900</v>
      </c>
      <c r="C10" s="45">
        <v>1.7</v>
      </c>
      <c r="D10" s="50">
        <f t="shared" ref="D10:D17" si="0">C10*B10</f>
        <v>10030</v>
      </c>
      <c r="E10" s="84">
        <f>D10/D18</f>
        <v>3.8230826171507817E-2</v>
      </c>
      <c r="F10" s="50">
        <f>E10*D6</f>
        <v>2136.7208747255718</v>
      </c>
      <c r="G10" s="85">
        <f t="shared" ref="G10:G17" si="1">F10/B10</f>
        <v>0.36215608046196129</v>
      </c>
      <c r="H10" s="1"/>
      <c r="I10" s="26"/>
    </row>
    <row r="11" spans="1:9" ht="24.95" customHeight="1">
      <c r="A11" s="82" t="s">
        <v>16</v>
      </c>
      <c r="B11" s="83">
        <v>6329.6</v>
      </c>
      <c r="C11" s="45">
        <v>0</v>
      </c>
      <c r="D11" s="50">
        <f t="shared" si="0"/>
        <v>0</v>
      </c>
      <c r="E11" s="84">
        <v>0</v>
      </c>
      <c r="F11" s="50">
        <v>0</v>
      </c>
      <c r="G11" s="85">
        <f t="shared" si="1"/>
        <v>0</v>
      </c>
      <c r="H11" s="1"/>
      <c r="I11" s="26"/>
    </row>
    <row r="12" spans="1:9" ht="24.95" customHeight="1">
      <c r="A12" s="82" t="s">
        <v>19</v>
      </c>
      <c r="B12" s="83">
        <v>8108</v>
      </c>
      <c r="C12" s="45">
        <v>0</v>
      </c>
      <c r="D12" s="50">
        <f t="shared" si="0"/>
        <v>0</v>
      </c>
      <c r="E12" s="84">
        <v>0</v>
      </c>
      <c r="F12" s="50">
        <v>0</v>
      </c>
      <c r="G12" s="85">
        <f t="shared" si="1"/>
        <v>0</v>
      </c>
      <c r="H12" s="1"/>
      <c r="I12" s="26"/>
    </row>
    <row r="13" spans="1:9" ht="24.95" customHeight="1">
      <c r="A13" s="82" t="s">
        <v>20</v>
      </c>
      <c r="B13" s="83">
        <v>366.9</v>
      </c>
      <c r="C13" s="45">
        <v>44.16</v>
      </c>
      <c r="D13" s="50">
        <f t="shared" si="0"/>
        <v>16202.303999999998</v>
      </c>
      <c r="E13" s="84">
        <f>D13/D18</f>
        <v>6.1757474357121207E-2</v>
      </c>
      <c r="F13" s="50">
        <f>E13*D6</f>
        <v>3451.6252418195045</v>
      </c>
      <c r="G13" s="85">
        <f t="shared" si="1"/>
        <v>9.4075367724707135</v>
      </c>
      <c r="H13" s="1"/>
      <c r="I13" s="26"/>
    </row>
    <row r="14" spans="1:9" ht="24.95" customHeight="1">
      <c r="A14" s="82" t="s">
        <v>21</v>
      </c>
      <c r="B14" s="83">
        <v>400</v>
      </c>
      <c r="C14" s="45">
        <v>55.26</v>
      </c>
      <c r="D14" s="50">
        <f t="shared" si="0"/>
        <v>22104</v>
      </c>
      <c r="E14" s="84">
        <f>D14/D18</f>
        <v>8.425266018893407E-2</v>
      </c>
      <c r="F14" s="50">
        <f>E14*D6</f>
        <v>4708.8811779595253</v>
      </c>
      <c r="G14" s="85">
        <f t="shared" si="1"/>
        <v>11.772202944898813</v>
      </c>
      <c r="H14" s="1"/>
      <c r="I14" s="26"/>
    </row>
    <row r="15" spans="1:9" ht="24.95" customHeight="1">
      <c r="A15" s="82" t="s">
        <v>22</v>
      </c>
      <c r="B15" s="83">
        <v>3526</v>
      </c>
      <c r="C15" s="45">
        <v>6.62</v>
      </c>
      <c r="D15" s="50">
        <f t="shared" si="0"/>
        <v>23342.12</v>
      </c>
      <c r="E15" s="84">
        <f>D15/D18</f>
        <v>8.8971937407225921E-2</v>
      </c>
      <c r="F15" s="50">
        <f>E15*D6</f>
        <v>4972.641581689857</v>
      </c>
      <c r="G15" s="85">
        <f t="shared" si="1"/>
        <v>1.4102783839165789</v>
      </c>
      <c r="H15" s="1"/>
      <c r="I15" s="26"/>
    </row>
    <row r="16" spans="1:9" ht="24.95" customHeight="1">
      <c r="A16" s="82" t="s">
        <v>24</v>
      </c>
      <c r="B16" s="83">
        <v>6330</v>
      </c>
      <c r="C16" s="45">
        <v>4.03</v>
      </c>
      <c r="D16" s="50">
        <f t="shared" si="0"/>
        <v>25509.9</v>
      </c>
      <c r="E16" s="84">
        <f>D16/D18</f>
        <v>9.7234751002247988E-2</v>
      </c>
      <c r="F16" s="50">
        <f>E16*D6</f>
        <v>5434.4502335156403</v>
      </c>
      <c r="G16" s="85">
        <f t="shared" si="1"/>
        <v>0.85852294368335547</v>
      </c>
      <c r="H16" s="1"/>
      <c r="I16" s="26"/>
    </row>
    <row r="17" spans="1:9" ht="24.95" customHeight="1">
      <c r="A17" s="82" t="s">
        <v>26</v>
      </c>
      <c r="B17" s="83">
        <v>40259.5</v>
      </c>
      <c r="C17" s="45">
        <v>2.78</v>
      </c>
      <c r="D17" s="50">
        <f t="shared" si="0"/>
        <v>111921.40999999999</v>
      </c>
      <c r="E17" s="84">
        <f>D17/D18</f>
        <v>0.42660498211167064</v>
      </c>
      <c r="F17" s="50">
        <f>E17*D6</f>
        <v>23842.952450221273</v>
      </c>
      <c r="G17" s="85">
        <f t="shared" si="1"/>
        <v>0.59223170804956027</v>
      </c>
      <c r="H17" s="1"/>
      <c r="I17" s="26"/>
    </row>
    <row r="18" spans="1:9" ht="24.95" customHeight="1">
      <c r="A18" s="86" t="s">
        <v>43</v>
      </c>
      <c r="B18" s="87"/>
      <c r="C18" s="87"/>
      <c r="D18" s="88">
        <f>SUM(D9:D17)</f>
        <v>262353.734</v>
      </c>
      <c r="E18" s="89">
        <f>SUM(E9:E17)</f>
        <v>1</v>
      </c>
      <c r="F18" s="88">
        <f>SUM(F9:F17)</f>
        <v>55890</v>
      </c>
      <c r="G18" s="90"/>
      <c r="H18" s="1"/>
    </row>
  </sheetData>
  <mergeCells count="3">
    <mergeCell ref="A2:D2"/>
    <mergeCell ref="C3:D3"/>
    <mergeCell ref="C4:D4"/>
  </mergeCells>
  <phoneticPr fontId="10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0" workbookViewId="0">
      <selection activeCell="B57" sqref="B57:D57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7" customWidth="1"/>
    <col min="5" max="5" width="17.75" style="27" customWidth="1"/>
  </cols>
  <sheetData>
    <row r="1" spans="1:10" ht="20.25" customHeight="1">
      <c r="A1" s="5" t="s">
        <v>61</v>
      </c>
    </row>
    <row r="2" spans="1:10" ht="21" customHeight="1">
      <c r="A2" s="118" t="s">
        <v>62</v>
      </c>
      <c r="B2" s="118"/>
      <c r="C2" s="118"/>
      <c r="D2" s="118"/>
      <c r="E2" s="118"/>
      <c r="F2" s="6"/>
      <c r="G2" s="6"/>
      <c r="H2" s="6"/>
      <c r="I2" s="6"/>
      <c r="J2" s="6"/>
    </row>
    <row r="3" spans="1:10" ht="21" customHeight="1">
      <c r="B3" s="54"/>
      <c r="C3" s="54"/>
      <c r="D3" s="55"/>
      <c r="E3" s="55"/>
      <c r="F3" s="6"/>
      <c r="G3" s="6"/>
      <c r="H3" s="6"/>
      <c r="I3" s="6"/>
      <c r="J3" s="6"/>
    </row>
    <row r="4" spans="1:10" ht="45.75" customHeight="1">
      <c r="A4" s="56" t="s">
        <v>46</v>
      </c>
      <c r="B4" s="57" t="s">
        <v>3</v>
      </c>
      <c r="C4" s="58" t="s">
        <v>47</v>
      </c>
      <c r="D4" s="59" t="s">
        <v>48</v>
      </c>
      <c r="E4" s="60" t="s">
        <v>63</v>
      </c>
    </row>
    <row r="5" spans="1:10" ht="21" customHeight="1">
      <c r="A5" s="130" t="s">
        <v>64</v>
      </c>
      <c r="B5" s="61" t="s">
        <v>12</v>
      </c>
      <c r="C5" s="62">
        <v>11150</v>
      </c>
      <c r="D5" s="63">
        <v>0.494236533336324</v>
      </c>
      <c r="E5" s="64">
        <f>C5*D5</f>
        <v>5510.7373467000125</v>
      </c>
    </row>
    <row r="6" spans="1:10" ht="21" customHeight="1">
      <c r="A6" s="130"/>
      <c r="B6" s="61" t="s">
        <v>15</v>
      </c>
      <c r="C6" s="62">
        <v>3400</v>
      </c>
      <c r="D6" s="63">
        <v>0.36215608046196102</v>
      </c>
      <c r="E6" s="64">
        <f t="shared" ref="E6:E13" si="0">C6*D6</f>
        <v>1231.3306735706674</v>
      </c>
    </row>
    <row r="7" spans="1:10" ht="21" customHeight="1">
      <c r="A7" s="130"/>
      <c r="B7" s="61" t="s">
        <v>16</v>
      </c>
      <c r="C7" s="62">
        <v>2392</v>
      </c>
      <c r="D7" s="63">
        <v>0</v>
      </c>
      <c r="E7" s="64">
        <f t="shared" si="0"/>
        <v>0</v>
      </c>
    </row>
    <row r="8" spans="1:10" ht="21" customHeight="1">
      <c r="A8" s="130"/>
      <c r="B8" s="61" t="s">
        <v>19</v>
      </c>
      <c r="C8" s="62">
        <v>2424</v>
      </c>
      <c r="D8" s="63">
        <v>0</v>
      </c>
      <c r="E8" s="64">
        <f t="shared" si="0"/>
        <v>0</v>
      </c>
    </row>
    <row r="9" spans="1:10" ht="21" customHeight="1">
      <c r="A9" s="130"/>
      <c r="B9" s="61" t="s">
        <v>20</v>
      </c>
      <c r="C9" s="62">
        <v>173</v>
      </c>
      <c r="D9" s="63">
        <v>9.40753677247071</v>
      </c>
      <c r="E9" s="64">
        <f t="shared" si="0"/>
        <v>1627.5038616374329</v>
      </c>
    </row>
    <row r="10" spans="1:10" ht="21" customHeight="1">
      <c r="A10" s="130"/>
      <c r="B10" s="61" t="s">
        <v>21</v>
      </c>
      <c r="C10" s="62"/>
      <c r="D10" s="63">
        <v>11.772202944898799</v>
      </c>
      <c r="E10" s="64">
        <f t="shared" si="0"/>
        <v>0</v>
      </c>
    </row>
    <row r="11" spans="1:10" ht="21" customHeight="1">
      <c r="A11" s="130"/>
      <c r="B11" s="61" t="s">
        <v>22</v>
      </c>
      <c r="C11" s="62">
        <v>1280</v>
      </c>
      <c r="D11" s="63">
        <v>1.41027838391658</v>
      </c>
      <c r="E11" s="64">
        <f t="shared" si="0"/>
        <v>1805.1563314132225</v>
      </c>
    </row>
    <row r="12" spans="1:10" ht="21" customHeight="1">
      <c r="A12" s="130"/>
      <c r="B12" s="61" t="s">
        <v>24</v>
      </c>
      <c r="C12" s="62">
        <v>4095</v>
      </c>
      <c r="D12" s="63">
        <v>0.85852294368335502</v>
      </c>
      <c r="E12" s="64">
        <f t="shared" si="0"/>
        <v>3515.6514543833387</v>
      </c>
    </row>
    <row r="13" spans="1:10" ht="21" customHeight="1">
      <c r="A13" s="130"/>
      <c r="B13" s="61" t="s">
        <v>26</v>
      </c>
      <c r="C13" s="62">
        <v>40259.5</v>
      </c>
      <c r="D13" s="63">
        <v>0.59223170804956005</v>
      </c>
      <c r="E13" s="64">
        <f t="shared" si="0"/>
        <v>23842.952450221263</v>
      </c>
    </row>
    <row r="14" spans="1:10" ht="21" customHeight="1">
      <c r="A14" s="130"/>
      <c r="B14" s="133" t="s">
        <v>50</v>
      </c>
      <c r="C14" s="134"/>
      <c r="D14" s="135"/>
      <c r="E14" s="65">
        <f>SUM(E5:E13)</f>
        <v>37533.332117925936</v>
      </c>
    </row>
    <row r="15" spans="1:10" ht="21" customHeight="1">
      <c r="A15" s="130" t="s">
        <v>65</v>
      </c>
      <c r="B15" s="61" t="s">
        <v>12</v>
      </c>
      <c r="C15" s="62">
        <v>5100</v>
      </c>
      <c r="D15" s="63">
        <v>0.494236533336324</v>
      </c>
      <c r="E15" s="64">
        <f>C15*D15</f>
        <v>2520.6063200152525</v>
      </c>
    </row>
    <row r="16" spans="1:10" ht="21" customHeight="1">
      <c r="A16" s="130"/>
      <c r="B16" s="61" t="s">
        <v>15</v>
      </c>
      <c r="C16" s="62">
        <v>1200</v>
      </c>
      <c r="D16" s="63">
        <v>0.36215608046196102</v>
      </c>
      <c r="E16" s="64">
        <f t="shared" ref="E16:E23" si="1">C16*D16</f>
        <v>434.5872965543532</v>
      </c>
    </row>
    <row r="17" spans="1:5" ht="21" customHeight="1">
      <c r="A17" s="130"/>
      <c r="B17" s="61" t="s">
        <v>16</v>
      </c>
      <c r="C17" s="62">
        <v>1656</v>
      </c>
      <c r="D17" s="63">
        <v>0</v>
      </c>
      <c r="E17" s="64">
        <f t="shared" si="1"/>
        <v>0</v>
      </c>
    </row>
    <row r="18" spans="1:5" ht="21" customHeight="1">
      <c r="A18" s="130"/>
      <c r="B18" s="61" t="s">
        <v>19</v>
      </c>
      <c r="C18" s="62">
        <v>3180</v>
      </c>
      <c r="D18" s="63">
        <v>0</v>
      </c>
      <c r="E18" s="64">
        <f t="shared" si="1"/>
        <v>0</v>
      </c>
    </row>
    <row r="19" spans="1:5" ht="21" customHeight="1">
      <c r="A19" s="130"/>
      <c r="B19" s="61" t="s">
        <v>20</v>
      </c>
      <c r="C19" s="62"/>
      <c r="D19" s="63">
        <v>9.40753677247071</v>
      </c>
      <c r="E19" s="64">
        <f t="shared" si="1"/>
        <v>0</v>
      </c>
    </row>
    <row r="20" spans="1:5" ht="21" customHeight="1">
      <c r="A20" s="130"/>
      <c r="B20" s="61" t="s">
        <v>21</v>
      </c>
      <c r="C20" s="62">
        <v>100</v>
      </c>
      <c r="D20" s="63">
        <v>11.772202944898799</v>
      </c>
      <c r="E20" s="64">
        <f t="shared" si="1"/>
        <v>1177.22029448988</v>
      </c>
    </row>
    <row r="21" spans="1:5" ht="21" customHeight="1">
      <c r="A21" s="130"/>
      <c r="B21" s="61" t="s">
        <v>22</v>
      </c>
      <c r="C21" s="62">
        <v>980</v>
      </c>
      <c r="D21" s="63">
        <v>1.41027838391658</v>
      </c>
      <c r="E21" s="64">
        <f t="shared" si="1"/>
        <v>1382.0728162382484</v>
      </c>
    </row>
    <row r="22" spans="1:5" ht="21" customHeight="1">
      <c r="A22" s="130"/>
      <c r="B22" s="61" t="s">
        <v>24</v>
      </c>
      <c r="C22" s="62">
        <v>1200</v>
      </c>
      <c r="D22" s="63">
        <v>0.85852294368335502</v>
      </c>
      <c r="E22" s="64">
        <f t="shared" si="1"/>
        <v>1030.2275324200261</v>
      </c>
    </row>
    <row r="23" spans="1:5" ht="21" customHeight="1">
      <c r="A23" s="130"/>
      <c r="B23" s="61" t="s">
        <v>26</v>
      </c>
      <c r="C23" s="66">
        <v>0</v>
      </c>
      <c r="D23" s="63">
        <v>0.59223170804956005</v>
      </c>
      <c r="E23" s="64">
        <f t="shared" si="1"/>
        <v>0</v>
      </c>
    </row>
    <row r="24" spans="1:5" ht="21" customHeight="1" thickBot="1">
      <c r="A24" s="131"/>
      <c r="B24" s="136" t="s">
        <v>50</v>
      </c>
      <c r="C24" s="137"/>
      <c r="D24" s="138"/>
      <c r="E24" s="67">
        <f>SUM(E15:E23)</f>
        <v>6544.7142597177608</v>
      </c>
    </row>
    <row r="25" spans="1:5" ht="21" customHeight="1">
      <c r="A25" s="119" t="s">
        <v>66</v>
      </c>
      <c r="B25" s="119"/>
      <c r="C25" s="119"/>
      <c r="D25" s="119"/>
      <c r="E25" s="119"/>
    </row>
    <row r="26" spans="1:5" ht="21" customHeight="1">
      <c r="A26" s="68"/>
      <c r="B26" s="69"/>
      <c r="C26" s="70"/>
      <c r="D26" s="71"/>
      <c r="E26" s="72"/>
    </row>
    <row r="27" spans="1:5" ht="21" customHeight="1">
      <c r="A27" s="68"/>
      <c r="B27" s="69"/>
      <c r="C27" s="70"/>
      <c r="D27" s="71"/>
      <c r="E27" s="72"/>
    </row>
    <row r="28" spans="1:5" ht="21" customHeight="1">
      <c r="A28" s="68"/>
      <c r="B28" s="69"/>
      <c r="C28" s="70"/>
      <c r="D28" s="71"/>
      <c r="E28" s="72"/>
    </row>
    <row r="29" spans="1:5" ht="21" customHeight="1">
      <c r="A29" s="68"/>
      <c r="B29" s="69"/>
      <c r="C29" s="70"/>
      <c r="D29" s="71"/>
      <c r="E29" s="72"/>
    </row>
    <row r="30" spans="1:5" ht="21" customHeight="1">
      <c r="A30" s="68"/>
      <c r="B30" s="69"/>
      <c r="C30" s="70"/>
      <c r="D30" s="71"/>
      <c r="E30" s="72"/>
    </row>
    <row r="31" spans="1:5" ht="21" customHeight="1">
      <c r="A31" s="68"/>
      <c r="B31" s="69"/>
      <c r="C31" s="70"/>
      <c r="D31" s="71"/>
      <c r="E31" s="72"/>
    </row>
    <row r="32" spans="1:5" ht="21" customHeight="1">
      <c r="A32" s="68"/>
      <c r="B32" s="69"/>
      <c r="C32" s="70"/>
      <c r="D32" s="71"/>
      <c r="E32" s="72"/>
    </row>
    <row r="33" spans="1:5" ht="21" customHeight="1">
      <c r="A33" s="68"/>
      <c r="B33" s="69"/>
      <c r="C33" s="70"/>
      <c r="D33" s="71"/>
      <c r="E33" s="72"/>
    </row>
    <row r="34" spans="1:5" ht="21" customHeight="1">
      <c r="A34" s="5" t="s">
        <v>67</v>
      </c>
    </row>
    <row r="35" spans="1:5" ht="45.75" customHeight="1">
      <c r="A35" s="118" t="s">
        <v>62</v>
      </c>
      <c r="B35" s="118"/>
      <c r="C35" s="118"/>
      <c r="D35" s="118"/>
      <c r="E35" s="118"/>
    </row>
    <row r="36" spans="1:5" ht="21" customHeight="1">
      <c r="B36" s="54"/>
      <c r="C36" s="54"/>
      <c r="D36" s="55"/>
      <c r="E36" s="55"/>
    </row>
    <row r="37" spans="1:5" ht="36" customHeight="1">
      <c r="A37" s="56" t="s">
        <v>46</v>
      </c>
      <c r="B37" s="57" t="s">
        <v>3</v>
      </c>
      <c r="C37" s="58" t="s">
        <v>47</v>
      </c>
      <c r="D37" s="59" t="s">
        <v>48</v>
      </c>
      <c r="E37" s="60" t="s">
        <v>63</v>
      </c>
    </row>
    <row r="38" spans="1:5" ht="21" customHeight="1">
      <c r="A38" s="132" t="s">
        <v>68</v>
      </c>
      <c r="B38" s="73" t="s">
        <v>12</v>
      </c>
      <c r="C38" s="74">
        <v>1500</v>
      </c>
      <c r="D38" s="75">
        <v>0.494236533336324</v>
      </c>
      <c r="E38" s="76">
        <f>C38*D38</f>
        <v>741.35480000448604</v>
      </c>
    </row>
    <row r="39" spans="1:5" ht="21" customHeight="1">
      <c r="A39" s="130"/>
      <c r="B39" s="61" t="s">
        <v>15</v>
      </c>
      <c r="C39" s="74">
        <v>250</v>
      </c>
      <c r="D39" s="63">
        <v>0.36215608046196102</v>
      </c>
      <c r="E39" s="76">
        <f t="shared" ref="E39:E46" si="2">C39*D39</f>
        <v>90.53902011549026</v>
      </c>
    </row>
    <row r="40" spans="1:5" ht="21" customHeight="1">
      <c r="A40" s="130"/>
      <c r="B40" s="61" t="s">
        <v>16</v>
      </c>
      <c r="C40" s="74">
        <v>552</v>
      </c>
      <c r="D40" s="63">
        <v>0</v>
      </c>
      <c r="E40" s="76">
        <f t="shared" si="2"/>
        <v>0</v>
      </c>
    </row>
    <row r="41" spans="1:5" ht="21" customHeight="1">
      <c r="A41" s="130"/>
      <c r="B41" s="61" t="s">
        <v>19</v>
      </c>
      <c r="C41" s="74">
        <v>920</v>
      </c>
      <c r="D41" s="63">
        <v>0</v>
      </c>
      <c r="E41" s="76">
        <f t="shared" si="2"/>
        <v>0</v>
      </c>
    </row>
    <row r="42" spans="1:5" ht="21" customHeight="1">
      <c r="A42" s="130"/>
      <c r="B42" s="61" t="s">
        <v>20</v>
      </c>
      <c r="C42" s="74">
        <v>0</v>
      </c>
      <c r="D42" s="63">
        <v>9.40753677247071</v>
      </c>
      <c r="E42" s="76">
        <f t="shared" si="2"/>
        <v>0</v>
      </c>
    </row>
    <row r="43" spans="1:5" ht="21" customHeight="1">
      <c r="A43" s="130"/>
      <c r="B43" s="61" t="s">
        <v>21</v>
      </c>
      <c r="C43" s="74">
        <v>150</v>
      </c>
      <c r="D43" s="63">
        <v>11.772202944898799</v>
      </c>
      <c r="E43" s="76">
        <f t="shared" si="2"/>
        <v>1765.8304417348199</v>
      </c>
    </row>
    <row r="44" spans="1:5" ht="21" customHeight="1">
      <c r="A44" s="130"/>
      <c r="B44" s="61" t="s">
        <v>22</v>
      </c>
      <c r="C44" s="74">
        <v>240</v>
      </c>
      <c r="D44" s="63">
        <v>1.41027838391658</v>
      </c>
      <c r="E44" s="76">
        <f t="shared" si="2"/>
        <v>338.4668121399792</v>
      </c>
    </row>
    <row r="45" spans="1:5" ht="21" customHeight="1">
      <c r="A45" s="130"/>
      <c r="B45" s="61" t="s">
        <v>24</v>
      </c>
      <c r="C45" s="74">
        <v>225</v>
      </c>
      <c r="D45" s="63">
        <v>0.85852294368335502</v>
      </c>
      <c r="E45" s="76">
        <f t="shared" si="2"/>
        <v>193.16766232875489</v>
      </c>
    </row>
    <row r="46" spans="1:5" ht="21" customHeight="1">
      <c r="A46" s="130"/>
      <c r="B46" s="61" t="s">
        <v>26</v>
      </c>
      <c r="C46" s="74">
        <v>0</v>
      </c>
      <c r="D46" s="63">
        <v>0.59223170804956005</v>
      </c>
      <c r="E46" s="76">
        <f t="shared" si="2"/>
        <v>0</v>
      </c>
    </row>
    <row r="47" spans="1:5" ht="21" customHeight="1">
      <c r="A47" s="130"/>
      <c r="B47" s="133" t="s">
        <v>50</v>
      </c>
      <c r="C47" s="134"/>
      <c r="D47" s="135"/>
      <c r="E47" s="65">
        <f>SUM(E38:E46)</f>
        <v>3129.3587363235301</v>
      </c>
    </row>
    <row r="48" spans="1:5" ht="21" customHeight="1">
      <c r="A48" s="130" t="s">
        <v>69</v>
      </c>
      <c r="B48" s="61" t="s">
        <v>12</v>
      </c>
      <c r="C48" s="66">
        <v>5200</v>
      </c>
      <c r="D48" s="63">
        <v>0.494236533336324</v>
      </c>
      <c r="E48" s="64">
        <f>C48*D48</f>
        <v>2570.0299733488846</v>
      </c>
    </row>
    <row r="49" spans="1:5" ht="21" customHeight="1">
      <c r="A49" s="130"/>
      <c r="B49" s="61" t="s">
        <v>15</v>
      </c>
      <c r="C49" s="66">
        <v>1050</v>
      </c>
      <c r="D49" s="63">
        <v>0.36215608046196102</v>
      </c>
      <c r="E49" s="64">
        <f t="shared" ref="E49:E56" si="3">C49*D49</f>
        <v>380.26388448505907</v>
      </c>
    </row>
    <row r="50" spans="1:5" ht="21" customHeight="1">
      <c r="A50" s="130"/>
      <c r="B50" s="61" t="s">
        <v>16</v>
      </c>
      <c r="C50" s="66">
        <v>1729.6</v>
      </c>
      <c r="D50" s="63">
        <v>0</v>
      </c>
      <c r="E50" s="64">
        <f t="shared" si="3"/>
        <v>0</v>
      </c>
    </row>
    <row r="51" spans="1:5" ht="21" customHeight="1">
      <c r="A51" s="130"/>
      <c r="B51" s="61" t="s">
        <v>19</v>
      </c>
      <c r="C51" s="66">
        <v>1584</v>
      </c>
      <c r="D51" s="63">
        <v>0</v>
      </c>
      <c r="E51" s="64">
        <f t="shared" si="3"/>
        <v>0</v>
      </c>
    </row>
    <row r="52" spans="1:5" ht="21" customHeight="1">
      <c r="A52" s="130"/>
      <c r="B52" s="61" t="s">
        <v>20</v>
      </c>
      <c r="C52" s="66">
        <v>193.9</v>
      </c>
      <c r="D52" s="63">
        <v>9.40753677247071</v>
      </c>
      <c r="E52" s="64">
        <f t="shared" si="3"/>
        <v>1824.1213801820707</v>
      </c>
    </row>
    <row r="53" spans="1:5" ht="21" customHeight="1">
      <c r="A53" s="130"/>
      <c r="B53" s="61" t="s">
        <v>21</v>
      </c>
      <c r="C53" s="66">
        <v>150</v>
      </c>
      <c r="D53" s="63">
        <v>11.772202944898799</v>
      </c>
      <c r="E53" s="64">
        <f t="shared" si="3"/>
        <v>1765.8304417348199</v>
      </c>
    </row>
    <row r="54" spans="1:5" ht="21" customHeight="1">
      <c r="A54" s="130"/>
      <c r="B54" s="61" t="s">
        <v>22</v>
      </c>
      <c r="C54" s="66">
        <v>1026</v>
      </c>
      <c r="D54" s="63">
        <v>1.41027838391658</v>
      </c>
      <c r="E54" s="64">
        <f t="shared" si="3"/>
        <v>1446.945621898411</v>
      </c>
    </row>
    <row r="55" spans="1:5" ht="21" customHeight="1">
      <c r="A55" s="130"/>
      <c r="B55" s="61" t="s">
        <v>24</v>
      </c>
      <c r="C55" s="66">
        <v>810</v>
      </c>
      <c r="D55" s="63">
        <v>0.85852294368335502</v>
      </c>
      <c r="E55" s="64">
        <f t="shared" si="3"/>
        <v>695.40358438351757</v>
      </c>
    </row>
    <row r="56" spans="1:5" ht="21" customHeight="1">
      <c r="A56" s="130"/>
      <c r="B56" s="61" t="s">
        <v>26</v>
      </c>
      <c r="C56" s="66">
        <v>0</v>
      </c>
      <c r="D56" s="63">
        <v>0.59223170804956005</v>
      </c>
      <c r="E56" s="64">
        <f t="shared" si="3"/>
        <v>0</v>
      </c>
    </row>
    <row r="57" spans="1:5" ht="21" customHeight="1">
      <c r="A57" s="130"/>
      <c r="B57" s="133" t="s">
        <v>50</v>
      </c>
      <c r="C57" s="134"/>
      <c r="D57" s="135"/>
      <c r="E57" s="65">
        <f>SUM(E48:E56)</f>
        <v>8682.5948860327626</v>
      </c>
    </row>
    <row r="58" spans="1:5" ht="21" customHeight="1" thickBot="1">
      <c r="A58" s="128" t="s">
        <v>57</v>
      </c>
      <c r="B58" s="127"/>
      <c r="C58" s="127"/>
      <c r="D58" s="127"/>
      <c r="E58" s="67">
        <f>E14+E24+E47+E57</f>
        <v>55889.999999999985</v>
      </c>
    </row>
    <row r="59" spans="1:5" ht="30" customHeight="1">
      <c r="A59" s="119" t="s">
        <v>66</v>
      </c>
      <c r="B59" s="119"/>
      <c r="C59" s="119"/>
      <c r="D59" s="119"/>
      <c r="E59" s="119"/>
    </row>
  </sheetData>
  <mergeCells count="13">
    <mergeCell ref="A2:E2"/>
    <mergeCell ref="A25:E25"/>
    <mergeCell ref="A35:E35"/>
    <mergeCell ref="A58:D58"/>
    <mergeCell ref="A59:E59"/>
    <mergeCell ref="A5:A14"/>
    <mergeCell ref="A15:A24"/>
    <mergeCell ref="A38:A47"/>
    <mergeCell ref="A48:A57"/>
    <mergeCell ref="B14:D14"/>
    <mergeCell ref="B24:D24"/>
    <mergeCell ref="B47:D47"/>
    <mergeCell ref="B57:D57"/>
  </mergeCells>
  <phoneticPr fontId="10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B16" sqref="B16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70</v>
      </c>
    </row>
    <row r="2" spans="1:8" ht="40.5" customHeight="1">
      <c r="A2" s="139" t="s">
        <v>71</v>
      </c>
      <c r="B2" s="139"/>
      <c r="C2" s="139"/>
      <c r="D2" s="139"/>
      <c r="E2" s="23"/>
      <c r="F2" s="23"/>
      <c r="G2" s="23"/>
    </row>
    <row r="3" spans="1:8" ht="24.95" customHeight="1">
      <c r="A3" s="24" t="s">
        <v>30</v>
      </c>
      <c r="B3" s="25" t="s">
        <v>31</v>
      </c>
      <c r="C3" s="122" t="s">
        <v>32</v>
      </c>
      <c r="D3" s="123"/>
      <c r="F3" s="26"/>
      <c r="G3" s="27"/>
    </row>
    <row r="4" spans="1:8" ht="24.95" customHeight="1">
      <c r="A4" s="28">
        <v>2794500</v>
      </c>
      <c r="B4" s="13">
        <v>2794500</v>
      </c>
      <c r="C4" s="124">
        <f>SUM(A4:B4)</f>
        <v>5589000</v>
      </c>
      <c r="D4" s="125"/>
      <c r="F4" s="26"/>
      <c r="G4" s="27"/>
    </row>
    <row r="5" spans="1:8" ht="55.5" customHeight="1">
      <c r="A5" s="29" t="s">
        <v>33</v>
      </c>
      <c r="B5" s="30" t="s">
        <v>72</v>
      </c>
      <c r="C5" s="30" t="s">
        <v>73</v>
      </c>
      <c r="D5" s="31" t="s">
        <v>74</v>
      </c>
      <c r="F5" s="26"/>
      <c r="G5" s="27"/>
    </row>
    <row r="6" spans="1:8" ht="24.95" customHeight="1">
      <c r="A6" s="32">
        <v>558900</v>
      </c>
      <c r="B6" s="33">
        <f>A6/2</f>
        <v>279450</v>
      </c>
      <c r="C6" s="33">
        <v>243650</v>
      </c>
      <c r="D6" s="21">
        <v>35800</v>
      </c>
      <c r="F6" s="26"/>
      <c r="G6" s="27"/>
    </row>
    <row r="7" spans="1:8" ht="30" customHeight="1">
      <c r="A7" s="5"/>
    </row>
    <row r="8" spans="1:8" ht="30" customHeight="1">
      <c r="A8" s="118" t="s">
        <v>75</v>
      </c>
      <c r="B8" s="118"/>
      <c r="C8" s="118"/>
      <c r="D8" s="118"/>
      <c r="E8" s="118"/>
      <c r="F8" s="34"/>
      <c r="G8" s="34"/>
      <c r="H8" s="34"/>
    </row>
    <row r="9" spans="1:8" ht="30" customHeight="1"/>
    <row r="10" spans="1:8" ht="56.25" customHeight="1">
      <c r="A10" s="35" t="s">
        <v>76</v>
      </c>
      <c r="B10" s="36" t="s">
        <v>77</v>
      </c>
      <c r="C10" s="36" t="s">
        <v>78</v>
      </c>
      <c r="D10" s="9" t="s">
        <v>79</v>
      </c>
      <c r="E10" s="10" t="s">
        <v>9</v>
      </c>
    </row>
    <row r="11" spans="1:8" ht="30" customHeight="1">
      <c r="A11" s="28">
        <v>1396.59</v>
      </c>
      <c r="B11" s="13">
        <f>B20</f>
        <v>6867.74</v>
      </c>
      <c r="C11" s="13">
        <f>B11-A11</f>
        <v>5471.15</v>
      </c>
      <c r="D11" s="37">
        <f>(B11-A11)/A11</f>
        <v>3.9175062115581523</v>
      </c>
      <c r="E11" s="38" t="s">
        <v>13</v>
      </c>
    </row>
    <row r="12" spans="1:8" ht="30" customHeight="1">
      <c r="A12" s="39"/>
      <c r="B12" s="40"/>
      <c r="C12" s="40"/>
      <c r="D12" s="40"/>
      <c r="E12" s="41"/>
    </row>
    <row r="13" spans="1:8" ht="30" customHeight="1">
      <c r="A13" s="119" t="s">
        <v>80</v>
      </c>
      <c r="B13" s="119"/>
      <c r="D13" s="140" t="s">
        <v>81</v>
      </c>
      <c r="E13" s="140"/>
    </row>
    <row r="14" spans="1:8" ht="30" customHeight="1">
      <c r="A14" s="19"/>
      <c r="B14" s="19"/>
      <c r="D14" s="7"/>
      <c r="E14" s="7"/>
    </row>
    <row r="15" spans="1:8" ht="24.95" customHeight="1">
      <c r="A15" s="24" t="s">
        <v>82</v>
      </c>
      <c r="B15" s="42" t="s">
        <v>83</v>
      </c>
      <c r="C15" s="43" t="s">
        <v>84</v>
      </c>
    </row>
    <row r="16" spans="1:8" ht="24.95" customHeight="1">
      <c r="A16" s="116" t="s">
        <v>108</v>
      </c>
      <c r="B16" s="45">
        <v>507854</v>
      </c>
      <c r="C16" s="38">
        <v>102</v>
      </c>
    </row>
    <row r="17" spans="1:3" ht="24.95" customHeight="1">
      <c r="A17" s="116" t="s">
        <v>109</v>
      </c>
      <c r="B17" s="45">
        <v>8861</v>
      </c>
      <c r="C17" s="38"/>
    </row>
    <row r="18" spans="1:3" ht="24.95" customHeight="1">
      <c r="A18" s="116" t="s">
        <v>110</v>
      </c>
      <c r="B18" s="45">
        <v>183794.48</v>
      </c>
      <c r="C18" s="38"/>
    </row>
    <row r="19" spans="1:3" ht="24.95" customHeight="1">
      <c r="A19" s="44" t="s">
        <v>85</v>
      </c>
      <c r="B19" s="45">
        <f>SUM(B16:B18)</f>
        <v>700509.48</v>
      </c>
      <c r="C19" s="38">
        <v>102</v>
      </c>
    </row>
    <row r="20" spans="1:3" ht="24.95" customHeight="1">
      <c r="A20" s="44" t="s">
        <v>86</v>
      </c>
      <c r="B20" s="45">
        <f>B19/C19</f>
        <v>6867.74</v>
      </c>
      <c r="C20" s="38">
        <v>102</v>
      </c>
    </row>
    <row r="21" spans="1:3" ht="24.95" customHeight="1">
      <c r="A21" s="46" t="s">
        <v>87</v>
      </c>
      <c r="B21" s="47">
        <v>243650</v>
      </c>
      <c r="C21" s="48"/>
    </row>
    <row r="22" spans="1:3" ht="24.95" customHeight="1">
      <c r="A22" s="49" t="s">
        <v>88</v>
      </c>
      <c r="B22" s="50">
        <f>B21/C19</f>
        <v>2388.7254901960782</v>
      </c>
      <c r="C22" s="38">
        <v>102</v>
      </c>
    </row>
    <row r="23" spans="1:3" ht="24.95" customHeight="1">
      <c r="A23" s="51" t="s">
        <v>89</v>
      </c>
      <c r="B23" s="52">
        <v>2300</v>
      </c>
      <c r="C23" s="53">
        <v>102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0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16" sqref="A16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90</v>
      </c>
    </row>
    <row r="2" spans="1:10" ht="30" customHeight="1">
      <c r="A2" s="118" t="s">
        <v>91</v>
      </c>
      <c r="B2" s="118"/>
      <c r="C2" s="118"/>
      <c r="D2" s="118"/>
      <c r="E2" s="6"/>
      <c r="F2" s="6"/>
      <c r="G2" s="6"/>
      <c r="H2" s="6"/>
      <c r="I2" s="6"/>
      <c r="J2" s="6"/>
    </row>
    <row r="3" spans="1:10" ht="30" customHeight="1">
      <c r="A3" s="141" t="s">
        <v>92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93</v>
      </c>
      <c r="B4" s="9" t="s">
        <v>94</v>
      </c>
      <c r="C4" s="9" t="s">
        <v>95</v>
      </c>
      <c r="D4" s="10" t="s">
        <v>96</v>
      </c>
    </row>
    <row r="5" spans="1:10" ht="30" customHeight="1">
      <c r="A5" s="11" t="s">
        <v>49</v>
      </c>
      <c r="B5" s="12">
        <v>46</v>
      </c>
      <c r="C5" s="13">
        <v>2300</v>
      </c>
      <c r="D5" s="14">
        <f>B5*C5</f>
        <v>105800</v>
      </c>
    </row>
    <row r="6" spans="1:10" ht="30" customHeight="1">
      <c r="A6" s="11" t="s">
        <v>51</v>
      </c>
      <c r="B6" s="12">
        <v>19</v>
      </c>
      <c r="C6" s="13">
        <v>2300</v>
      </c>
      <c r="D6" s="14">
        <f t="shared" ref="D6:D8" si="0">B6*C6</f>
        <v>43700</v>
      </c>
    </row>
    <row r="7" spans="1:10" ht="30" customHeight="1">
      <c r="A7" s="11" t="s">
        <v>54</v>
      </c>
      <c r="B7" s="12">
        <v>26</v>
      </c>
      <c r="C7" s="13">
        <v>2300</v>
      </c>
      <c r="D7" s="14">
        <f t="shared" si="0"/>
        <v>59800</v>
      </c>
    </row>
    <row r="8" spans="1:10" ht="30" customHeight="1">
      <c r="A8" s="11" t="s">
        <v>55</v>
      </c>
      <c r="B8" s="12">
        <v>11</v>
      </c>
      <c r="C8" s="13">
        <v>2300</v>
      </c>
      <c r="D8" s="14">
        <f t="shared" si="0"/>
        <v>25300</v>
      </c>
    </row>
    <row r="9" spans="1:10" ht="30" customHeight="1">
      <c r="A9" s="15" t="s">
        <v>97</v>
      </c>
      <c r="B9" s="16">
        <f>SUM(B5:B8)</f>
        <v>102</v>
      </c>
      <c r="C9" s="20">
        <v>2300</v>
      </c>
      <c r="D9" s="21">
        <f>SUM(D5:D8)</f>
        <v>234600</v>
      </c>
    </row>
    <row r="10" spans="1:10" ht="30" customHeight="1">
      <c r="A10" s="22"/>
      <c r="B10" s="22"/>
      <c r="C10" s="22"/>
      <c r="D10" s="2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0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8" sqref="B8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98</v>
      </c>
    </row>
    <row r="2" spans="1:10" ht="30" customHeight="1">
      <c r="A2" s="118" t="s">
        <v>99</v>
      </c>
      <c r="B2" s="118"/>
      <c r="C2" s="118"/>
      <c r="D2" s="118"/>
      <c r="E2" s="6"/>
      <c r="F2" s="6"/>
      <c r="G2" s="6"/>
      <c r="H2" s="6"/>
      <c r="I2" s="6"/>
      <c r="J2" s="6"/>
    </row>
    <row r="3" spans="1:10" ht="30" customHeight="1">
      <c r="A3" s="141" t="s">
        <v>92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100</v>
      </c>
      <c r="B4" s="9" t="s">
        <v>94</v>
      </c>
      <c r="C4" s="9" t="s">
        <v>95</v>
      </c>
      <c r="D4" s="10" t="s">
        <v>96</v>
      </c>
    </row>
    <row r="5" spans="1:10" ht="30" customHeight="1">
      <c r="A5" s="11" t="s">
        <v>64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65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68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69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85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9" t="s">
        <v>101</v>
      </c>
      <c r="B10" s="119"/>
      <c r="C10" s="119"/>
      <c r="D10" s="119"/>
    </row>
  </sheetData>
  <mergeCells count="3">
    <mergeCell ref="A2:D2"/>
    <mergeCell ref="A3:D3"/>
    <mergeCell ref="A10:D10"/>
  </mergeCells>
  <phoneticPr fontId="10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5" sqref="D5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2" t="s">
        <v>111</v>
      </c>
      <c r="B1" s="142"/>
    </row>
    <row r="2" spans="1:2" ht="39.950000000000003" customHeight="1">
      <c r="A2" s="2" t="s">
        <v>93</v>
      </c>
      <c r="B2" s="3"/>
    </row>
    <row r="3" spans="1:2" ht="39.950000000000003" customHeight="1">
      <c r="A3" s="2" t="s">
        <v>102</v>
      </c>
      <c r="B3" s="3">
        <f>原材料补贴基本伙!E59</f>
        <v>223560.00000000044</v>
      </c>
    </row>
    <row r="4" spans="1:2" ht="39.950000000000003" customHeight="1">
      <c r="A4" s="2" t="s">
        <v>103</v>
      </c>
      <c r="B4" s="3">
        <f>人员补贴基本伙!D9</f>
        <v>234600</v>
      </c>
    </row>
    <row r="5" spans="1:2" ht="39.950000000000003" customHeight="1">
      <c r="A5" s="2" t="s">
        <v>104</v>
      </c>
      <c r="B5" s="3">
        <f>SUM(B3:B4)</f>
        <v>458160.00000000047</v>
      </c>
    </row>
    <row r="6" spans="1:2" ht="39.950000000000003" customHeight="1">
      <c r="A6" s="2"/>
      <c r="B6" s="3"/>
    </row>
    <row r="7" spans="1:2" ht="39.950000000000003" customHeight="1">
      <c r="A7" s="2" t="s">
        <v>100</v>
      </c>
      <c r="B7" s="3"/>
    </row>
    <row r="8" spans="1:2" ht="39.950000000000003" customHeight="1">
      <c r="A8" s="2" t="s">
        <v>102</v>
      </c>
      <c r="B8" s="3">
        <f>原材料补贴协作伙!E58</f>
        <v>55889.999999999985</v>
      </c>
    </row>
    <row r="9" spans="1:2" ht="39.950000000000003" customHeight="1">
      <c r="A9" s="2" t="s">
        <v>103</v>
      </c>
      <c r="B9" s="3">
        <f>人员补贴协作伙!D9</f>
        <v>35800</v>
      </c>
    </row>
    <row r="10" spans="1:2" ht="39.950000000000003" customHeight="1">
      <c r="A10" s="2" t="s">
        <v>104</v>
      </c>
      <c r="B10" s="3">
        <f>SUM(B8:B9)</f>
        <v>91689.999999999985</v>
      </c>
    </row>
    <row r="11" spans="1:2" ht="39.950000000000003" customHeight="1">
      <c r="A11" s="2"/>
      <c r="B11" s="3"/>
    </row>
    <row r="12" spans="1:2" ht="39.950000000000003" customHeight="1">
      <c r="A12" s="4" t="s">
        <v>105</v>
      </c>
      <c r="B12" s="3">
        <f>B3+B8</f>
        <v>279450.00000000041</v>
      </c>
    </row>
    <row r="13" spans="1:2" ht="29.25" customHeight="1">
      <c r="A13" s="4" t="s">
        <v>106</v>
      </c>
      <c r="B13" s="3">
        <f>合计!B4+合计!B9</f>
        <v>270400</v>
      </c>
    </row>
    <row r="14" spans="1:2" ht="31.5" customHeight="1">
      <c r="A14" s="4" t="s">
        <v>107</v>
      </c>
      <c r="B14" s="3">
        <f>SUM(B12:B13)</f>
        <v>549850.00000000047</v>
      </c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894E16946B74405FAE880227DA6AB5AD</vt:lpwstr>
  </property>
  <property fmtid="{D5CDD505-2E9C-101B-9397-08002B2CF9AE}" pid="3" name="KSOProductBuildVer">
    <vt:lpwstr>2052-11.1.0.10700</vt:lpwstr>
  </property>
</Properties>
</file>